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nitor\Repro\CES\CES2025\"/>
    </mc:Choice>
  </mc:AlternateContent>
  <xr:revisionPtr revIDLastSave="0" documentId="13_ncr:1_{2B26E223-5BA7-43F2-AB20-46C45FD5BA8F}" xr6:coauthVersionLast="47" xr6:coauthVersionMax="47" xr10:uidLastSave="{00000000-0000-0000-0000-000000000000}"/>
  <bookViews>
    <workbookView xWindow="-25710" yWindow="-3730" windowWidth="25820" windowHeight="13900" tabRatio="778" activeTab="3" xr2:uid="{00000000-000D-0000-FFFF-FFFF00000000}"/>
  </bookViews>
  <sheets>
    <sheet name="reproductie" sheetId="5" r:id="rId1"/>
    <sheet name="overleving ad" sheetId="40" r:id="rId2"/>
    <sheet name="overleving juv" sheetId="39" r:id="rId3"/>
    <sheet name="Figuren" sheetId="4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35" i="5" l="1"/>
  <c r="AL132" i="5"/>
  <c r="AL129" i="5"/>
  <c r="AL126" i="5"/>
  <c r="AL123" i="5"/>
  <c r="AL120" i="5"/>
  <c r="AL117" i="5"/>
  <c r="AL114" i="5"/>
  <c r="AL111" i="5"/>
  <c r="AL108" i="5"/>
  <c r="AL105" i="5"/>
  <c r="AL102" i="5"/>
  <c r="AL99" i="5"/>
  <c r="AL96" i="5"/>
  <c r="AL93" i="5"/>
  <c r="AL90" i="5"/>
  <c r="AL85" i="5"/>
  <c r="AL83" i="5"/>
  <c r="AL81" i="5"/>
  <c r="AL78" i="5"/>
  <c r="AL76" i="5"/>
  <c r="AL74" i="5"/>
  <c r="AL71" i="5"/>
  <c r="AL63" i="5"/>
  <c r="AL60" i="5"/>
  <c r="AL57" i="5"/>
  <c r="AL54" i="5"/>
  <c r="AL51" i="5"/>
  <c r="AL48" i="5"/>
  <c r="AL45" i="5"/>
  <c r="AL42" i="5"/>
  <c r="AL39" i="5"/>
  <c r="AL36" i="5"/>
  <c r="AL33" i="5"/>
  <c r="AL30" i="5"/>
  <c r="AL27" i="5"/>
  <c r="AL24" i="5"/>
  <c r="AL21" i="5"/>
  <c r="AL18" i="5"/>
  <c r="AL15" i="5"/>
  <c r="AL12" i="5"/>
  <c r="AL9" i="5"/>
  <c r="AL6" i="5"/>
  <c r="AL3" i="5"/>
  <c r="AK135" i="39"/>
  <c r="AK132" i="39"/>
  <c r="AK129" i="39"/>
  <c r="AK126" i="39"/>
  <c r="AK123" i="39"/>
  <c r="AK120" i="39"/>
  <c r="AK117" i="39"/>
  <c r="AK114" i="39"/>
  <c r="AK111" i="39"/>
  <c r="AK108" i="39"/>
  <c r="AK105" i="39"/>
  <c r="AK102" i="39"/>
  <c r="AK99" i="39"/>
  <c r="AK96" i="39"/>
  <c r="AK93" i="39"/>
  <c r="AK90" i="39"/>
  <c r="AK85" i="39"/>
  <c r="AK83" i="39"/>
  <c r="AK81" i="39"/>
  <c r="AK78" i="39"/>
  <c r="AK76" i="39"/>
  <c r="AK74" i="39"/>
  <c r="AK63" i="39"/>
  <c r="AK60" i="39"/>
  <c r="AK57" i="39"/>
  <c r="AK54" i="39"/>
  <c r="AK51" i="39"/>
  <c r="AK48" i="39"/>
  <c r="AK45" i="39"/>
  <c r="AK42" i="39"/>
  <c r="AK39" i="39"/>
  <c r="AK36" i="39"/>
  <c r="AK33" i="39"/>
  <c r="AK30" i="39"/>
  <c r="AK27" i="39"/>
  <c r="AK24" i="39"/>
  <c r="AK21" i="39"/>
  <c r="AK18" i="39"/>
  <c r="AK15" i="39"/>
  <c r="AK12" i="39"/>
  <c r="AK9" i="39"/>
  <c r="AK6" i="39"/>
  <c r="AK3" i="39"/>
  <c r="AK129" i="40"/>
  <c r="AK126" i="40"/>
  <c r="AK123" i="40"/>
  <c r="AK120" i="40"/>
  <c r="AK117" i="40"/>
  <c r="AK114" i="40"/>
  <c r="AK111" i="40"/>
  <c r="AK108" i="40"/>
  <c r="AK105" i="40"/>
  <c r="AK102" i="40"/>
  <c r="AK99" i="40"/>
  <c r="AK96" i="40"/>
  <c r="AK93" i="40"/>
  <c r="AK90" i="40"/>
  <c r="AK85" i="40"/>
  <c r="AK83" i="40"/>
  <c r="AK81" i="40"/>
  <c r="AK78" i="40"/>
  <c r="AK76" i="40"/>
  <c r="AK74" i="40"/>
  <c r="AK71" i="40"/>
  <c r="AK63" i="40"/>
  <c r="AK60" i="40"/>
  <c r="AK57" i="40"/>
  <c r="AK54" i="40"/>
  <c r="AK51" i="40"/>
  <c r="AK48" i="40"/>
  <c r="AK45" i="40"/>
  <c r="AK42" i="40"/>
  <c r="AK39" i="40"/>
  <c r="AK36" i="40"/>
  <c r="AK33" i="40"/>
  <c r="AK30" i="40"/>
  <c r="AK27" i="40"/>
  <c r="AK24" i="40"/>
  <c r="AK21" i="40"/>
  <c r="AK18" i="40"/>
  <c r="AK15" i="40"/>
  <c r="AK12" i="40"/>
  <c r="AK9" i="40"/>
  <c r="AK6" i="40"/>
  <c r="AK3" i="40"/>
  <c r="U23" i="42"/>
  <c r="U22" i="42"/>
  <c r="U21" i="42"/>
  <c r="U19" i="42"/>
  <c r="U18" i="42"/>
  <c r="U17" i="42"/>
  <c r="U15" i="42"/>
  <c r="T23" i="42"/>
  <c r="T22" i="42"/>
  <c r="T21" i="42"/>
  <c r="T19" i="42"/>
  <c r="T18" i="42"/>
  <c r="T17" i="42"/>
  <c r="T15" i="42"/>
  <c r="S23" i="42"/>
  <c r="S22" i="42"/>
  <c r="S21" i="42"/>
  <c r="S19" i="42"/>
  <c r="S18" i="42"/>
  <c r="S17" i="42"/>
  <c r="S15" i="42"/>
  <c r="AK71" i="39"/>
  <c r="G71" i="40"/>
  <c r="H71" i="40"/>
  <c r="I71" i="40"/>
  <c r="G72" i="40"/>
  <c r="H72" i="40"/>
  <c r="I72" i="40"/>
  <c r="G74" i="40"/>
  <c r="H74" i="40"/>
  <c r="I74" i="40"/>
  <c r="G75" i="40"/>
  <c r="H75" i="40"/>
  <c r="I75" i="40"/>
  <c r="G76" i="40"/>
  <c r="H76" i="40"/>
  <c r="I76" i="40"/>
  <c r="G77" i="40"/>
  <c r="H77" i="40"/>
  <c r="I77" i="40"/>
  <c r="G78" i="40"/>
  <c r="H78" i="40"/>
  <c r="I78" i="40"/>
  <c r="G79" i="40"/>
  <c r="H79" i="40"/>
  <c r="I79" i="40"/>
  <c r="AH86" i="39" l="1"/>
  <c r="AH85" i="39"/>
  <c r="AH84" i="39"/>
  <c r="AH83" i="39"/>
  <c r="AH82" i="39"/>
  <c r="AH81" i="39"/>
  <c r="AH79" i="39"/>
  <c r="AH78" i="39"/>
  <c r="AH77" i="39"/>
  <c r="AH76" i="39"/>
  <c r="AH75" i="39"/>
  <c r="AH74" i="39"/>
  <c r="AH72" i="39"/>
  <c r="AH71" i="39"/>
  <c r="AH86" i="40"/>
  <c r="AH85" i="40"/>
  <c r="AH84" i="40"/>
  <c r="AH83" i="40"/>
  <c r="AH82" i="40"/>
  <c r="AH81" i="40"/>
  <c r="AH79" i="40"/>
  <c r="AH78" i="40"/>
  <c r="AH77" i="40"/>
  <c r="AH76" i="40"/>
  <c r="AH75" i="40"/>
  <c r="AH74" i="40"/>
  <c r="AH72" i="40"/>
  <c r="AH71" i="40"/>
  <c r="AI86" i="5"/>
  <c r="AI85" i="5"/>
  <c r="AI84" i="5"/>
  <c r="AI83" i="5"/>
  <c r="AI82" i="5"/>
  <c r="AI81" i="5"/>
  <c r="AI79" i="5"/>
  <c r="AI78" i="5"/>
  <c r="AI77" i="5"/>
  <c r="AI76" i="5"/>
  <c r="AI75" i="5"/>
  <c r="AI74" i="5"/>
  <c r="AI72" i="5"/>
  <c r="AI71" i="5"/>
  <c r="AG86" i="39"/>
  <c r="AG85" i="39"/>
  <c r="AG84" i="39"/>
  <c r="AG83" i="39"/>
  <c r="AG82" i="39"/>
  <c r="AG81" i="39"/>
  <c r="AG79" i="39"/>
  <c r="AG78" i="39"/>
  <c r="AG77" i="39"/>
  <c r="AG76" i="39"/>
  <c r="AG75" i="39"/>
  <c r="AG74" i="39"/>
  <c r="AG72" i="39"/>
  <c r="AG71" i="39"/>
  <c r="AG71" i="40"/>
  <c r="AG72" i="40"/>
  <c r="AG74" i="40"/>
  <c r="AG75" i="40"/>
  <c r="AG76" i="40"/>
  <c r="AG77" i="40"/>
  <c r="AG78" i="40"/>
  <c r="AG79" i="40"/>
  <c r="AG81" i="40"/>
  <c r="AG82" i="40"/>
  <c r="AG83" i="40"/>
  <c r="AG84" i="40"/>
  <c r="AG85" i="40"/>
  <c r="AG86" i="40"/>
  <c r="G81" i="40"/>
  <c r="H81" i="40"/>
  <c r="I81" i="40"/>
  <c r="G82" i="40"/>
  <c r="H82" i="40"/>
  <c r="I82" i="40"/>
  <c r="G83" i="40"/>
  <c r="H83" i="40"/>
  <c r="I83" i="40"/>
  <c r="G84" i="40"/>
  <c r="H84" i="40"/>
  <c r="I84" i="40"/>
  <c r="G85" i="40"/>
  <c r="H85" i="40"/>
  <c r="I85" i="40"/>
  <c r="G86" i="40"/>
  <c r="H86" i="40"/>
  <c r="I86" i="40"/>
  <c r="AH71" i="5" l="1"/>
  <c r="AH72" i="5"/>
  <c r="AH74" i="5"/>
  <c r="AH75" i="5"/>
  <c r="AH76" i="5"/>
  <c r="AH77" i="5"/>
  <c r="AH78" i="5"/>
  <c r="AH79" i="5"/>
  <c r="AH81" i="5"/>
  <c r="AH82" i="5"/>
  <c r="AH83" i="5"/>
  <c r="AH84" i="5"/>
  <c r="AH85" i="5"/>
  <c r="AH86" i="5"/>
  <c r="G71" i="5"/>
  <c r="G72" i="5"/>
  <c r="G74" i="5"/>
  <c r="G75" i="5"/>
  <c r="G76" i="5"/>
  <c r="G77" i="5"/>
  <c r="G78" i="5"/>
  <c r="G79" i="5"/>
  <c r="G81" i="5"/>
  <c r="G82" i="5"/>
  <c r="G83" i="5"/>
  <c r="G84" i="5"/>
  <c r="AF86" i="39" l="1"/>
  <c r="AF85" i="39"/>
  <c r="AF84" i="39"/>
  <c r="AF83" i="39"/>
  <c r="AF82" i="39"/>
  <c r="AF81" i="39"/>
  <c r="AF79" i="39"/>
  <c r="AF78" i="39"/>
  <c r="AF77" i="39"/>
  <c r="AF76" i="39"/>
  <c r="AF75" i="39"/>
  <c r="AF74" i="39"/>
  <c r="AF72" i="39"/>
  <c r="AF71" i="39"/>
  <c r="AF86" i="40"/>
  <c r="AF85" i="40"/>
  <c r="AF84" i="40"/>
  <c r="AF83" i="40"/>
  <c r="AF82" i="40"/>
  <c r="AF81" i="40"/>
  <c r="AF79" i="40"/>
  <c r="AF78" i="40"/>
  <c r="AF77" i="40"/>
  <c r="AF76" i="40"/>
  <c r="AF75" i="40"/>
  <c r="AF74" i="40"/>
  <c r="AF72" i="40"/>
  <c r="AF71" i="40"/>
  <c r="AG86" i="5"/>
  <c r="AG85" i="5"/>
  <c r="AG84" i="5"/>
  <c r="AG83" i="5"/>
  <c r="AG82" i="5"/>
  <c r="AG81" i="5"/>
  <c r="AG79" i="5"/>
  <c r="AG78" i="5"/>
  <c r="AG77" i="5"/>
  <c r="AG76" i="5"/>
  <c r="AG75" i="5"/>
  <c r="AG74" i="5"/>
  <c r="AG72" i="5"/>
  <c r="AG71" i="5"/>
  <c r="AE71" i="39"/>
  <c r="AI71" i="39"/>
  <c r="AE72" i="39"/>
  <c r="AI72" i="39"/>
  <c r="AE74" i="39"/>
  <c r="AI74" i="39"/>
  <c r="AE75" i="39"/>
  <c r="AI75" i="39"/>
  <c r="AE76" i="39"/>
  <c r="AI76" i="39"/>
  <c r="AE77" i="39"/>
  <c r="AI77" i="39"/>
  <c r="AE78" i="39"/>
  <c r="AI78" i="39"/>
  <c r="AE79" i="39"/>
  <c r="AI79" i="39"/>
  <c r="AE81" i="39"/>
  <c r="AI81" i="39"/>
  <c r="AE82" i="39"/>
  <c r="AI82" i="39"/>
  <c r="AE83" i="39"/>
  <c r="AI83" i="39"/>
  <c r="AE84" i="39"/>
  <c r="AI84" i="39"/>
  <c r="AE85" i="39"/>
  <c r="AI85" i="39"/>
  <c r="AE86" i="39"/>
  <c r="AI86" i="39"/>
  <c r="AM96" i="39"/>
  <c r="AL96" i="39"/>
  <c r="AM102" i="39"/>
  <c r="AL102" i="39"/>
  <c r="AM96" i="40"/>
  <c r="AL96" i="40"/>
  <c r="AM102" i="40"/>
  <c r="AL102" i="40"/>
  <c r="AE71" i="40"/>
  <c r="AI71" i="40"/>
  <c r="AE72" i="40"/>
  <c r="AI72" i="40"/>
  <c r="AE74" i="40"/>
  <c r="AI74" i="40"/>
  <c r="AE75" i="40"/>
  <c r="AI75" i="40"/>
  <c r="AE76" i="40"/>
  <c r="AI76" i="40"/>
  <c r="AE77" i="40"/>
  <c r="AI77" i="40"/>
  <c r="AE78" i="40"/>
  <c r="AI78" i="40"/>
  <c r="AE79" i="40"/>
  <c r="AI79" i="40"/>
  <c r="AE81" i="40"/>
  <c r="AI81" i="40"/>
  <c r="AE82" i="40"/>
  <c r="AI82" i="40"/>
  <c r="AE83" i="40"/>
  <c r="AI83" i="40"/>
  <c r="AE84" i="40"/>
  <c r="AI84" i="40"/>
  <c r="AE85" i="40"/>
  <c r="AI85" i="40"/>
  <c r="AE86" i="40"/>
  <c r="AI86" i="40"/>
  <c r="AF71" i="5"/>
  <c r="AJ71" i="5"/>
  <c r="AF72" i="5"/>
  <c r="AJ72" i="5"/>
  <c r="AF74" i="5"/>
  <c r="AJ74" i="5"/>
  <c r="AF75" i="5"/>
  <c r="AJ75" i="5"/>
  <c r="AF76" i="5"/>
  <c r="AJ76" i="5"/>
  <c r="AF77" i="5"/>
  <c r="AJ77" i="5"/>
  <c r="AF78" i="5"/>
  <c r="AJ78" i="5"/>
  <c r="AF79" i="5"/>
  <c r="AJ79" i="5"/>
  <c r="AF81" i="5"/>
  <c r="AJ81" i="5"/>
  <c r="AF82" i="5"/>
  <c r="AJ82" i="5"/>
  <c r="AF83" i="5"/>
  <c r="AJ83" i="5"/>
  <c r="AF84" i="5"/>
  <c r="AJ84" i="5"/>
  <c r="AF85" i="5"/>
  <c r="AJ85" i="5"/>
  <c r="AF86" i="5"/>
  <c r="AJ86" i="5"/>
  <c r="AN99" i="5"/>
  <c r="AM99" i="5"/>
  <c r="AN117" i="5"/>
  <c r="AM117" i="5"/>
  <c r="AM90" i="5"/>
  <c r="AN90" i="5"/>
  <c r="G85" i="5"/>
  <c r="G86" i="5"/>
  <c r="AD86" i="39"/>
  <c r="AD85" i="39"/>
  <c r="AD84" i="39"/>
  <c r="AD83" i="39"/>
  <c r="AD82" i="39"/>
  <c r="AD81" i="39"/>
  <c r="AD79" i="39"/>
  <c r="AD78" i="39"/>
  <c r="AD77" i="39"/>
  <c r="AD76" i="39"/>
  <c r="AD75" i="39"/>
  <c r="AD74" i="39"/>
  <c r="AD72" i="39"/>
  <c r="AD71" i="39"/>
  <c r="AD86" i="40"/>
  <c r="AD85" i="40"/>
  <c r="AD84" i="40"/>
  <c r="AD83" i="40"/>
  <c r="AD82" i="40"/>
  <c r="AD81" i="40"/>
  <c r="AD79" i="40"/>
  <c r="AD78" i="40"/>
  <c r="AD77" i="40"/>
  <c r="AD76" i="40"/>
  <c r="AD75" i="40"/>
  <c r="AD74" i="40"/>
  <c r="AD72" i="40"/>
  <c r="AD71" i="40"/>
  <c r="AN3" i="5"/>
  <c r="AM3" i="5"/>
  <c r="AE86" i="5"/>
  <c r="AE85" i="5"/>
  <c r="AE84" i="5"/>
  <c r="AE83" i="5"/>
  <c r="AE82" i="5"/>
  <c r="AE81" i="5"/>
  <c r="AE79" i="5"/>
  <c r="AE78" i="5"/>
  <c r="AE77" i="5"/>
  <c r="AE76" i="5"/>
  <c r="AE75" i="5"/>
  <c r="AE74" i="5"/>
  <c r="AE72" i="5"/>
  <c r="AE71" i="5"/>
  <c r="AC71" i="39" l="1"/>
  <c r="AC72" i="39"/>
  <c r="AC74" i="39"/>
  <c r="AC75" i="39"/>
  <c r="AC76" i="39"/>
  <c r="AC77" i="39"/>
  <c r="AC78" i="39"/>
  <c r="AC79" i="39"/>
  <c r="AC81" i="39"/>
  <c r="AC82" i="39"/>
  <c r="AC83" i="39"/>
  <c r="AC84" i="39"/>
  <c r="AC85" i="39"/>
  <c r="AC86" i="39"/>
  <c r="AC71" i="40"/>
  <c r="AC72" i="40"/>
  <c r="AC74" i="40"/>
  <c r="AC75" i="40"/>
  <c r="AC76" i="40"/>
  <c r="AC77" i="40"/>
  <c r="AC78" i="40"/>
  <c r="AC79" i="40"/>
  <c r="AC81" i="40"/>
  <c r="AC82" i="40"/>
  <c r="AC83" i="40"/>
  <c r="AC84" i="40"/>
  <c r="AC85" i="40"/>
  <c r="AC86" i="40"/>
  <c r="AD86" i="5"/>
  <c r="AD85" i="5"/>
  <c r="AD84" i="5"/>
  <c r="AD83" i="5"/>
  <c r="AD82" i="5"/>
  <c r="AD81" i="5"/>
  <c r="AD79" i="5"/>
  <c r="AD78" i="5"/>
  <c r="AD77" i="5"/>
  <c r="AD76" i="5"/>
  <c r="AD75" i="5"/>
  <c r="AD74" i="5"/>
  <c r="AD72" i="5"/>
  <c r="AD71" i="5"/>
  <c r="AL3" i="39"/>
  <c r="AL3" i="40"/>
  <c r="AB86" i="39" l="1"/>
  <c r="AB85" i="39"/>
  <c r="AB84" i="39"/>
  <c r="AB83" i="39"/>
  <c r="AB82" i="39"/>
  <c r="AB81" i="39"/>
  <c r="AB79" i="39"/>
  <c r="AB78" i="39"/>
  <c r="AB77" i="39"/>
  <c r="AB76" i="39"/>
  <c r="AB75" i="39"/>
  <c r="AB74" i="39"/>
  <c r="AB72" i="39"/>
  <c r="AB71" i="39"/>
  <c r="AB86" i="40"/>
  <c r="AB85" i="40"/>
  <c r="AB84" i="40"/>
  <c r="AB83" i="40"/>
  <c r="AB82" i="40"/>
  <c r="AB81" i="40"/>
  <c r="AB79" i="40"/>
  <c r="AB78" i="40"/>
  <c r="AB77" i="40"/>
  <c r="AB76" i="40"/>
  <c r="AB75" i="40"/>
  <c r="AB74" i="40"/>
  <c r="AB72" i="40"/>
  <c r="AB71" i="40"/>
  <c r="AC86" i="5"/>
  <c r="AC85" i="5"/>
  <c r="AC84" i="5"/>
  <c r="AC83" i="5"/>
  <c r="AC82" i="5"/>
  <c r="AC81" i="5"/>
  <c r="AC79" i="5"/>
  <c r="AC78" i="5"/>
  <c r="AC77" i="5"/>
  <c r="AC76" i="5"/>
  <c r="AC75" i="5"/>
  <c r="AC74" i="5"/>
  <c r="AC72" i="5"/>
  <c r="AC71" i="5"/>
  <c r="H71" i="39" l="1"/>
  <c r="I71" i="39"/>
  <c r="J71" i="39"/>
  <c r="K71" i="39"/>
  <c r="L71" i="39"/>
  <c r="M71" i="39"/>
  <c r="N71" i="39"/>
  <c r="O71" i="39"/>
  <c r="P71" i="39"/>
  <c r="Q71" i="39"/>
  <c r="R71" i="39"/>
  <c r="S71" i="39"/>
  <c r="T71" i="39"/>
  <c r="U71" i="39"/>
  <c r="V71" i="39"/>
  <c r="W71" i="39"/>
  <c r="X71" i="39"/>
  <c r="Y71" i="39"/>
  <c r="Z71" i="39"/>
  <c r="AA71" i="39"/>
  <c r="H72" i="39"/>
  <c r="I72" i="39"/>
  <c r="J72" i="39"/>
  <c r="K72" i="39"/>
  <c r="L72" i="39"/>
  <c r="M72" i="39"/>
  <c r="N72" i="39"/>
  <c r="O72" i="39"/>
  <c r="P72" i="39"/>
  <c r="Q72" i="39"/>
  <c r="R72" i="39"/>
  <c r="S72" i="39"/>
  <c r="T72" i="39"/>
  <c r="U72" i="39"/>
  <c r="V72" i="39"/>
  <c r="W72" i="39"/>
  <c r="X72" i="39"/>
  <c r="Y72" i="39"/>
  <c r="Z72" i="39"/>
  <c r="AA72" i="39"/>
  <c r="H74" i="39"/>
  <c r="I74" i="39"/>
  <c r="J74" i="39"/>
  <c r="K74" i="39"/>
  <c r="L74" i="39"/>
  <c r="M74" i="39"/>
  <c r="N74" i="39"/>
  <c r="O74" i="39"/>
  <c r="P74" i="39"/>
  <c r="Q74" i="39"/>
  <c r="R74" i="39"/>
  <c r="S74" i="39"/>
  <c r="T74" i="39"/>
  <c r="U74" i="39"/>
  <c r="V74" i="39"/>
  <c r="W74" i="39"/>
  <c r="X74" i="39"/>
  <c r="Y74" i="39"/>
  <c r="Z74" i="39"/>
  <c r="AA74" i="39"/>
  <c r="H75" i="39"/>
  <c r="I75" i="39"/>
  <c r="J75" i="39"/>
  <c r="K75" i="39"/>
  <c r="L75" i="39"/>
  <c r="M75" i="39"/>
  <c r="N75" i="39"/>
  <c r="O75" i="39"/>
  <c r="P75" i="39"/>
  <c r="Q75" i="39"/>
  <c r="R75" i="39"/>
  <c r="S75" i="39"/>
  <c r="T75" i="39"/>
  <c r="U75" i="39"/>
  <c r="V75" i="39"/>
  <c r="W75" i="39"/>
  <c r="X75" i="39"/>
  <c r="Y75" i="39"/>
  <c r="Z75" i="39"/>
  <c r="AA75" i="39"/>
  <c r="H76" i="39"/>
  <c r="I76" i="39"/>
  <c r="J76" i="39"/>
  <c r="K76" i="39"/>
  <c r="L76" i="39"/>
  <c r="M76" i="39"/>
  <c r="N76" i="39"/>
  <c r="O76" i="39"/>
  <c r="P76" i="39"/>
  <c r="Q76" i="39"/>
  <c r="R76" i="39"/>
  <c r="S76" i="39"/>
  <c r="T76" i="39"/>
  <c r="U76" i="39"/>
  <c r="V76" i="39"/>
  <c r="W76" i="39"/>
  <c r="X76" i="39"/>
  <c r="Y76" i="39"/>
  <c r="Z76" i="39"/>
  <c r="AA76" i="39"/>
  <c r="H77" i="39"/>
  <c r="I77" i="39"/>
  <c r="J77" i="39"/>
  <c r="K77" i="39"/>
  <c r="L77" i="39"/>
  <c r="M77" i="39"/>
  <c r="N77" i="39"/>
  <c r="O77" i="39"/>
  <c r="P77" i="39"/>
  <c r="Q77" i="39"/>
  <c r="R77" i="39"/>
  <c r="S77" i="39"/>
  <c r="T77" i="39"/>
  <c r="U77" i="39"/>
  <c r="V77" i="39"/>
  <c r="W77" i="39"/>
  <c r="X77" i="39"/>
  <c r="Y77" i="39"/>
  <c r="Z77" i="39"/>
  <c r="AA77" i="39"/>
  <c r="H78" i="39"/>
  <c r="I78" i="39"/>
  <c r="J78" i="39"/>
  <c r="K78" i="39"/>
  <c r="L78" i="39"/>
  <c r="M78" i="39"/>
  <c r="N78" i="39"/>
  <c r="O78" i="39"/>
  <c r="P78" i="39"/>
  <c r="Q78" i="39"/>
  <c r="R78" i="39"/>
  <c r="S78" i="39"/>
  <c r="T78" i="39"/>
  <c r="U78" i="39"/>
  <c r="V78" i="39"/>
  <c r="W78" i="39"/>
  <c r="X78" i="39"/>
  <c r="Y78" i="39"/>
  <c r="Z78" i="39"/>
  <c r="AA78" i="39"/>
  <c r="H79" i="39"/>
  <c r="I79" i="39"/>
  <c r="J79" i="39"/>
  <c r="K79" i="39"/>
  <c r="L79" i="39"/>
  <c r="M79" i="39"/>
  <c r="N79" i="39"/>
  <c r="O79" i="39"/>
  <c r="P79" i="39"/>
  <c r="Q79" i="39"/>
  <c r="R79" i="39"/>
  <c r="S79" i="39"/>
  <c r="T79" i="39"/>
  <c r="U79" i="39"/>
  <c r="V79" i="39"/>
  <c r="W79" i="39"/>
  <c r="X79" i="39"/>
  <c r="Y79" i="39"/>
  <c r="Z79" i="39"/>
  <c r="AA79" i="39"/>
  <c r="H81" i="39"/>
  <c r="I81" i="39"/>
  <c r="J81" i="39"/>
  <c r="K81" i="39"/>
  <c r="L81" i="39"/>
  <c r="M81" i="39"/>
  <c r="N81" i="39"/>
  <c r="O81" i="39"/>
  <c r="P81" i="39"/>
  <c r="Q81" i="39"/>
  <c r="R81" i="39"/>
  <c r="S81" i="39"/>
  <c r="T81" i="39"/>
  <c r="U81" i="39"/>
  <c r="V81" i="39"/>
  <c r="W81" i="39"/>
  <c r="X81" i="39"/>
  <c r="Y81" i="39"/>
  <c r="Z81" i="39"/>
  <c r="AA81" i="39"/>
  <c r="H82" i="39"/>
  <c r="I82" i="39"/>
  <c r="J82" i="39"/>
  <c r="K82" i="39"/>
  <c r="L82" i="39"/>
  <c r="M82" i="39"/>
  <c r="N82" i="39"/>
  <c r="O82" i="39"/>
  <c r="P82" i="39"/>
  <c r="Q82" i="39"/>
  <c r="R82" i="39"/>
  <c r="S82" i="39"/>
  <c r="T82" i="39"/>
  <c r="U82" i="39"/>
  <c r="V82" i="39"/>
  <c r="W82" i="39"/>
  <c r="X82" i="39"/>
  <c r="Y82" i="39"/>
  <c r="Z82" i="39"/>
  <c r="AA82" i="39"/>
  <c r="H83" i="39"/>
  <c r="I83" i="39"/>
  <c r="J83" i="39"/>
  <c r="K83" i="39"/>
  <c r="L83" i="39"/>
  <c r="M83" i="39"/>
  <c r="N83" i="39"/>
  <c r="O83" i="39"/>
  <c r="P83" i="39"/>
  <c r="Q83" i="39"/>
  <c r="R83" i="39"/>
  <c r="S83" i="39"/>
  <c r="T83" i="39"/>
  <c r="U83" i="39"/>
  <c r="V83" i="39"/>
  <c r="W83" i="39"/>
  <c r="X83" i="39"/>
  <c r="Y83" i="39"/>
  <c r="Z83" i="39"/>
  <c r="AA83" i="39"/>
  <c r="H84" i="39"/>
  <c r="I84" i="39"/>
  <c r="J84" i="39"/>
  <c r="K84" i="39"/>
  <c r="L84" i="39"/>
  <c r="M84" i="39"/>
  <c r="N84" i="39"/>
  <c r="O84" i="39"/>
  <c r="P84" i="39"/>
  <c r="Q84" i="39"/>
  <c r="R84" i="39"/>
  <c r="S84" i="39"/>
  <c r="T84" i="39"/>
  <c r="U84" i="39"/>
  <c r="V84" i="39"/>
  <c r="W84" i="39"/>
  <c r="X84" i="39"/>
  <c r="Y84" i="39"/>
  <c r="Z84" i="39"/>
  <c r="AA84" i="39"/>
  <c r="H85" i="39"/>
  <c r="I85" i="39"/>
  <c r="J85" i="39"/>
  <c r="K85" i="39"/>
  <c r="L85" i="39"/>
  <c r="M85" i="39"/>
  <c r="N85" i="39"/>
  <c r="O85" i="39"/>
  <c r="P85" i="39"/>
  <c r="Q85" i="39"/>
  <c r="R85" i="39"/>
  <c r="S85" i="39"/>
  <c r="T85" i="39"/>
  <c r="U85" i="39"/>
  <c r="V85" i="39"/>
  <c r="W85" i="39"/>
  <c r="X85" i="39"/>
  <c r="Y85" i="39"/>
  <c r="Z85" i="39"/>
  <c r="AA85" i="39"/>
  <c r="H86" i="39"/>
  <c r="I86" i="39"/>
  <c r="J86" i="39"/>
  <c r="K86" i="39"/>
  <c r="L86" i="39"/>
  <c r="M86" i="39"/>
  <c r="N86" i="39"/>
  <c r="O86" i="39"/>
  <c r="P86" i="39"/>
  <c r="Q86" i="39"/>
  <c r="R86" i="39"/>
  <c r="S86" i="39"/>
  <c r="T86" i="39"/>
  <c r="U86" i="39"/>
  <c r="V86" i="39"/>
  <c r="W86" i="39"/>
  <c r="X86" i="39"/>
  <c r="Y86" i="39"/>
  <c r="Z86" i="39"/>
  <c r="AA86" i="39"/>
  <c r="J71" i="40"/>
  <c r="K71" i="40"/>
  <c r="L71" i="40"/>
  <c r="M71" i="40"/>
  <c r="N71" i="40"/>
  <c r="O71" i="40"/>
  <c r="P71" i="40"/>
  <c r="Q71" i="40"/>
  <c r="R71" i="40"/>
  <c r="S71" i="40"/>
  <c r="T71" i="40"/>
  <c r="U71" i="40"/>
  <c r="V71" i="40"/>
  <c r="W71" i="40"/>
  <c r="X71" i="40"/>
  <c r="Y71" i="40"/>
  <c r="Z71" i="40"/>
  <c r="AA71" i="40"/>
  <c r="J72" i="40"/>
  <c r="K72" i="40"/>
  <c r="L72" i="40"/>
  <c r="M72" i="40"/>
  <c r="N72" i="40"/>
  <c r="O72" i="40"/>
  <c r="P72" i="40"/>
  <c r="Q72" i="40"/>
  <c r="R72" i="40"/>
  <c r="S72" i="40"/>
  <c r="T72" i="40"/>
  <c r="U72" i="40"/>
  <c r="V72" i="40"/>
  <c r="W72" i="40"/>
  <c r="X72" i="40"/>
  <c r="Y72" i="40"/>
  <c r="Z72" i="40"/>
  <c r="AA72" i="40"/>
  <c r="J74" i="40"/>
  <c r="K74" i="40"/>
  <c r="L74" i="40"/>
  <c r="M74" i="40"/>
  <c r="N74" i="40"/>
  <c r="O74" i="40"/>
  <c r="P74" i="40"/>
  <c r="Q74" i="40"/>
  <c r="R74" i="40"/>
  <c r="S74" i="40"/>
  <c r="T74" i="40"/>
  <c r="U74" i="40"/>
  <c r="V74" i="40"/>
  <c r="W74" i="40"/>
  <c r="X74" i="40"/>
  <c r="Y74" i="40"/>
  <c r="Z74" i="40"/>
  <c r="AA74" i="40"/>
  <c r="J75" i="40"/>
  <c r="K75" i="40"/>
  <c r="L75" i="40"/>
  <c r="M75" i="40"/>
  <c r="N75" i="40"/>
  <c r="O75" i="40"/>
  <c r="P75" i="40"/>
  <c r="Q75" i="40"/>
  <c r="R75" i="40"/>
  <c r="S75" i="40"/>
  <c r="T75" i="40"/>
  <c r="U75" i="40"/>
  <c r="V75" i="40"/>
  <c r="W75" i="40"/>
  <c r="X75" i="40"/>
  <c r="Y75" i="40"/>
  <c r="Z75" i="40"/>
  <c r="AA75" i="40"/>
  <c r="J76" i="40"/>
  <c r="K76" i="40"/>
  <c r="L76" i="40"/>
  <c r="M76" i="40"/>
  <c r="N76" i="40"/>
  <c r="O76" i="40"/>
  <c r="P76" i="40"/>
  <c r="Q76" i="40"/>
  <c r="R76" i="40"/>
  <c r="S76" i="40"/>
  <c r="T76" i="40"/>
  <c r="U76" i="40"/>
  <c r="V76" i="40"/>
  <c r="W76" i="40"/>
  <c r="X76" i="40"/>
  <c r="Y76" i="40"/>
  <c r="Z76" i="40"/>
  <c r="AA76" i="40"/>
  <c r="J77" i="40"/>
  <c r="K77" i="40"/>
  <c r="L77" i="40"/>
  <c r="M77" i="40"/>
  <c r="N77" i="40"/>
  <c r="O77" i="40"/>
  <c r="P77" i="40"/>
  <c r="Q77" i="40"/>
  <c r="R77" i="40"/>
  <c r="S77" i="40"/>
  <c r="T77" i="40"/>
  <c r="U77" i="40"/>
  <c r="V77" i="40"/>
  <c r="W77" i="40"/>
  <c r="X77" i="40"/>
  <c r="Y77" i="40"/>
  <c r="Z77" i="40"/>
  <c r="AA77" i="40"/>
  <c r="J78" i="40"/>
  <c r="K78" i="40"/>
  <c r="L78" i="40"/>
  <c r="M78" i="40"/>
  <c r="N78" i="40"/>
  <c r="O78" i="40"/>
  <c r="P78" i="40"/>
  <c r="Q78" i="40"/>
  <c r="R78" i="40"/>
  <c r="S78" i="40"/>
  <c r="T78" i="40"/>
  <c r="U78" i="40"/>
  <c r="V78" i="40"/>
  <c r="W78" i="40"/>
  <c r="X78" i="40"/>
  <c r="Y78" i="40"/>
  <c r="Z78" i="40"/>
  <c r="AA78" i="40"/>
  <c r="J79" i="40"/>
  <c r="K79" i="40"/>
  <c r="L79" i="40"/>
  <c r="M79" i="40"/>
  <c r="N79" i="40"/>
  <c r="O79" i="40"/>
  <c r="P79" i="40"/>
  <c r="Q79" i="40"/>
  <c r="R79" i="40"/>
  <c r="S79" i="40"/>
  <c r="T79" i="40"/>
  <c r="U79" i="40"/>
  <c r="V79" i="40"/>
  <c r="W79" i="40"/>
  <c r="X79" i="40"/>
  <c r="Y79" i="40"/>
  <c r="Z79" i="40"/>
  <c r="AA79" i="40"/>
  <c r="J81" i="40"/>
  <c r="K81" i="40"/>
  <c r="L81" i="40"/>
  <c r="M81" i="40"/>
  <c r="N81" i="40"/>
  <c r="O81" i="40"/>
  <c r="P81" i="40"/>
  <c r="Q81" i="40"/>
  <c r="R81" i="40"/>
  <c r="S81" i="40"/>
  <c r="T81" i="40"/>
  <c r="U81" i="40"/>
  <c r="V81" i="40"/>
  <c r="W81" i="40"/>
  <c r="X81" i="40"/>
  <c r="Y81" i="40"/>
  <c r="Z81" i="40"/>
  <c r="AA81" i="40"/>
  <c r="J82" i="40"/>
  <c r="K82" i="40"/>
  <c r="L82" i="40"/>
  <c r="M82" i="40"/>
  <c r="N82" i="40"/>
  <c r="O82" i="40"/>
  <c r="P82" i="40"/>
  <c r="Q82" i="40"/>
  <c r="R82" i="40"/>
  <c r="S82" i="40"/>
  <c r="T82" i="40"/>
  <c r="U82" i="40"/>
  <c r="V82" i="40"/>
  <c r="W82" i="40"/>
  <c r="X82" i="40"/>
  <c r="Y82" i="40"/>
  <c r="Z82" i="40"/>
  <c r="AA82" i="40"/>
  <c r="J83" i="40"/>
  <c r="K83" i="40"/>
  <c r="L83" i="40"/>
  <c r="M83" i="40"/>
  <c r="N83" i="40"/>
  <c r="O83" i="40"/>
  <c r="P83" i="40"/>
  <c r="Q83" i="40"/>
  <c r="R83" i="40"/>
  <c r="S83" i="40"/>
  <c r="T83" i="40"/>
  <c r="U83" i="40"/>
  <c r="V83" i="40"/>
  <c r="W83" i="40"/>
  <c r="X83" i="40"/>
  <c r="Y83" i="40"/>
  <c r="Z83" i="40"/>
  <c r="AA83" i="40"/>
  <c r="J84" i="40"/>
  <c r="K84" i="40"/>
  <c r="L84" i="40"/>
  <c r="M84" i="40"/>
  <c r="N84" i="40"/>
  <c r="O84" i="40"/>
  <c r="P84" i="40"/>
  <c r="Q84" i="40"/>
  <c r="R84" i="40"/>
  <c r="S84" i="40"/>
  <c r="T84" i="40"/>
  <c r="U84" i="40"/>
  <c r="V84" i="40"/>
  <c r="W84" i="40"/>
  <c r="X84" i="40"/>
  <c r="Y84" i="40"/>
  <c r="Z84" i="40"/>
  <c r="AA84" i="40"/>
  <c r="J85" i="40"/>
  <c r="K85" i="40"/>
  <c r="L85" i="40"/>
  <c r="M85" i="40"/>
  <c r="N85" i="40"/>
  <c r="O85" i="40"/>
  <c r="P85" i="40"/>
  <c r="Q85" i="40"/>
  <c r="R85" i="40"/>
  <c r="S85" i="40"/>
  <c r="T85" i="40"/>
  <c r="U85" i="40"/>
  <c r="V85" i="40"/>
  <c r="W85" i="40"/>
  <c r="X85" i="40"/>
  <c r="Y85" i="40"/>
  <c r="Z85" i="40"/>
  <c r="AA85" i="40"/>
  <c r="J86" i="40"/>
  <c r="K86" i="40"/>
  <c r="L86" i="40"/>
  <c r="M86" i="40"/>
  <c r="N86" i="40"/>
  <c r="O86" i="40"/>
  <c r="P86" i="40"/>
  <c r="Q86" i="40"/>
  <c r="R86" i="40"/>
  <c r="S86" i="40"/>
  <c r="T86" i="40"/>
  <c r="U86" i="40"/>
  <c r="V86" i="40"/>
  <c r="W86" i="40"/>
  <c r="X86" i="40"/>
  <c r="Y86" i="40"/>
  <c r="Z86" i="40"/>
  <c r="AA86" i="40"/>
  <c r="G86" i="39"/>
  <c r="G85" i="39"/>
  <c r="G84" i="39"/>
  <c r="G83" i="39"/>
  <c r="G82" i="39"/>
  <c r="G81" i="39"/>
  <c r="G79" i="39"/>
  <c r="G78" i="39"/>
  <c r="G77" i="39"/>
  <c r="G76" i="39"/>
  <c r="G75" i="39"/>
  <c r="G74" i="39"/>
  <c r="G72" i="39"/>
  <c r="G71" i="39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M129" i="39" l="1"/>
  <c r="AL129" i="39"/>
  <c r="AM117" i="39"/>
  <c r="AL117" i="39"/>
  <c r="AM63" i="39"/>
  <c r="AL63" i="39"/>
  <c r="AM126" i="39"/>
  <c r="AL126" i="39"/>
  <c r="AM123" i="39"/>
  <c r="AL123" i="39"/>
  <c r="AM60" i="39"/>
  <c r="AL60" i="39"/>
  <c r="AM120" i="39"/>
  <c r="AL120" i="39"/>
  <c r="AM114" i="39"/>
  <c r="AL114" i="39"/>
  <c r="AM57" i="39"/>
  <c r="AL57" i="39"/>
  <c r="AM54" i="39"/>
  <c r="AL54" i="39"/>
  <c r="AM111" i="39"/>
  <c r="AL111" i="39"/>
  <c r="AM108" i="39"/>
  <c r="AL108" i="39"/>
  <c r="AM51" i="39"/>
  <c r="AL51" i="39"/>
  <c r="AM48" i="39"/>
  <c r="AL48" i="39"/>
  <c r="AM45" i="39"/>
  <c r="AL45" i="39"/>
  <c r="AM42" i="39"/>
  <c r="AL42" i="39"/>
  <c r="AM39" i="39"/>
  <c r="AL39" i="39"/>
  <c r="AM36" i="39"/>
  <c r="AL36" i="39"/>
  <c r="AM33" i="39"/>
  <c r="AL33" i="39"/>
  <c r="AM105" i="39"/>
  <c r="AL105" i="39"/>
  <c r="AM30" i="39"/>
  <c r="AL30" i="39"/>
  <c r="AM27" i="39"/>
  <c r="AL27" i="39"/>
  <c r="AM24" i="39"/>
  <c r="AL24" i="39"/>
  <c r="AM99" i="39"/>
  <c r="AL99" i="39"/>
  <c r="AM21" i="39"/>
  <c r="AL21" i="39"/>
  <c r="AM18" i="39"/>
  <c r="AL18" i="39"/>
  <c r="AM90" i="39"/>
  <c r="AL90" i="39"/>
  <c r="AM15" i="39"/>
  <c r="AL15" i="39"/>
  <c r="AM93" i="39"/>
  <c r="AL93" i="39"/>
  <c r="AM12" i="39"/>
  <c r="AL12" i="39"/>
  <c r="AM9" i="39"/>
  <c r="AL9" i="39"/>
  <c r="AM6" i="39"/>
  <c r="AL6" i="39"/>
  <c r="AM3" i="39"/>
  <c r="AM129" i="40"/>
  <c r="AL129" i="40"/>
  <c r="AM117" i="40"/>
  <c r="AL117" i="40"/>
  <c r="AM63" i="40"/>
  <c r="AL63" i="40"/>
  <c r="AM126" i="40"/>
  <c r="AL126" i="40"/>
  <c r="AM123" i="40"/>
  <c r="AL123" i="40"/>
  <c r="AM60" i="40"/>
  <c r="AL60" i="40"/>
  <c r="AM120" i="40"/>
  <c r="AL120" i="40"/>
  <c r="AM114" i="40"/>
  <c r="AL114" i="40"/>
  <c r="AM57" i="40"/>
  <c r="AL57" i="40"/>
  <c r="AM54" i="40"/>
  <c r="AL54" i="40"/>
  <c r="AM111" i="40"/>
  <c r="AL111" i="40"/>
  <c r="AM108" i="40"/>
  <c r="AL108" i="40"/>
  <c r="AM51" i="40"/>
  <c r="AL51" i="40"/>
  <c r="AM48" i="40"/>
  <c r="AL48" i="40"/>
  <c r="AM45" i="40"/>
  <c r="AL45" i="40"/>
  <c r="AM42" i="40"/>
  <c r="AL42" i="40"/>
  <c r="AM39" i="40"/>
  <c r="AL39" i="40"/>
  <c r="AM36" i="40"/>
  <c r="AL36" i="40"/>
  <c r="AM33" i="40"/>
  <c r="AL33" i="40"/>
  <c r="AM105" i="40"/>
  <c r="AL105" i="40"/>
  <c r="AM30" i="40"/>
  <c r="AL30" i="40"/>
  <c r="AM27" i="40"/>
  <c r="AL27" i="40"/>
  <c r="AM24" i="40"/>
  <c r="AL24" i="40"/>
  <c r="AM99" i="40"/>
  <c r="AL99" i="40"/>
  <c r="AM21" i="40"/>
  <c r="AL21" i="40"/>
  <c r="AM18" i="40"/>
  <c r="AL18" i="40"/>
  <c r="AM90" i="40"/>
  <c r="AL90" i="40"/>
  <c r="AM15" i="40"/>
  <c r="AL15" i="40"/>
  <c r="AM93" i="40"/>
  <c r="AL93" i="40"/>
  <c r="AM12" i="40"/>
  <c r="AL12" i="40"/>
  <c r="AM9" i="40"/>
  <c r="AL9" i="40"/>
  <c r="AM6" i="40"/>
  <c r="AL6" i="40"/>
  <c r="AM3" i="40"/>
  <c r="AN105" i="5"/>
  <c r="AM105" i="5"/>
  <c r="AN135" i="5"/>
  <c r="AM135" i="5"/>
  <c r="AN123" i="5"/>
  <c r="AM123" i="5"/>
  <c r="AN120" i="5"/>
  <c r="AM120" i="5"/>
  <c r="AN63" i="5"/>
  <c r="AM63" i="5"/>
  <c r="AN132" i="5"/>
  <c r="AM132" i="5"/>
  <c r="AN129" i="5"/>
  <c r="AM129" i="5"/>
  <c r="AN60" i="5"/>
  <c r="AM60" i="5"/>
  <c r="AN126" i="5"/>
  <c r="AM126" i="5"/>
  <c r="AN57" i="5"/>
  <c r="AM57" i="5"/>
  <c r="AN54" i="5"/>
  <c r="AM54" i="5"/>
  <c r="AN114" i="5"/>
  <c r="AM114" i="5"/>
  <c r="AN111" i="5"/>
  <c r="AM111" i="5"/>
  <c r="AN51" i="5"/>
  <c r="AM51" i="5"/>
  <c r="AN48" i="5"/>
  <c r="AM48" i="5"/>
  <c r="AN45" i="5"/>
  <c r="AM45" i="5"/>
  <c r="AN42" i="5"/>
  <c r="AM42" i="5"/>
  <c r="AN39" i="5"/>
  <c r="AM39" i="5"/>
  <c r="AN36" i="5"/>
  <c r="AM36" i="5"/>
  <c r="AN33" i="5"/>
  <c r="AM33" i="5"/>
  <c r="AN108" i="5"/>
  <c r="AM108" i="5"/>
  <c r="AN30" i="5"/>
  <c r="AM30" i="5"/>
  <c r="AN27" i="5"/>
  <c r="AM27" i="5"/>
  <c r="AN24" i="5"/>
  <c r="AM24" i="5"/>
  <c r="AN102" i="5"/>
  <c r="AM102" i="5"/>
  <c r="AN21" i="5"/>
  <c r="AM21" i="5"/>
  <c r="AN18" i="5"/>
  <c r="AM18" i="5"/>
  <c r="AN96" i="5"/>
  <c r="AM96" i="5"/>
  <c r="AN15" i="5"/>
  <c r="AM15" i="5"/>
  <c r="AN93" i="5"/>
  <c r="AM93" i="5"/>
  <c r="AN12" i="5"/>
  <c r="AM12" i="5"/>
  <c r="AN9" i="5"/>
  <c r="AM9" i="5"/>
  <c r="AN6" i="5"/>
  <c r="AM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Schekkerman</author>
  </authors>
  <commentList>
    <comment ref="B2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x betekent getallen geupdated met scripts van CK en meest recente data, o  betekent dat fit op meest recente data mislukte; hier staan schattingen o.b.v. een 
oudere datareeks
</t>
        </r>
      </text>
    </comment>
    <comment ref="AL2" authorId="0" shapeId="0" xr:uid="{AE609269-3807-40BB-B65C-FFD23320346B}">
      <text>
        <r>
          <rPr>
            <sz val="9"/>
            <color indexed="81"/>
            <rFont val="Tahoma"/>
            <family val="2"/>
          </rPr>
          <t>indicator for relative 'quality' of the most recent year: last year's value minus average over previous 10 yrs, divided by standard deviation over previous 10 yrs. Printed green if value &gt;0.674 (i.e. in top 25% of 10-year normal distribution), in red if &lt;-0.674 (i.e. in lowest 25%).</t>
        </r>
      </text>
    </comment>
    <comment ref="AL68" authorId="0" shapeId="0" xr:uid="{A3DA7F3C-7F54-4C57-AD4F-2B81254C8BB8}">
      <text>
        <r>
          <rPr>
            <sz val="9"/>
            <color indexed="81"/>
            <rFont val="Tahoma"/>
            <family val="2"/>
          </rPr>
          <t>indicator for relative 'quality' of the most recent year: last year's value minus average over previous 10 yrs, divided by standard deviation over previous 10 yrs. Printed green if value &gt;0.674 (i.e. in top 25% of 10-year normal distribution), in red if &lt;-0.674 (i.e. in lowest 25%).</t>
        </r>
      </text>
    </comment>
    <comment ref="A9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Model voor 2013 geeft geen valide resultaten; oude resultaten laten staan
</t>
        </r>
      </text>
    </comment>
    <comment ref="A132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Model voor 2013 geeft geen valide resultaten; oude resultaten laten staan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Schekkerman</author>
  </authors>
  <commentList>
    <comment ref="B2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x betekent getallen geupdated met scripts van CK en meest recente data, o  betekent dat fit op meest recente data mislukte; hier staan schattingen o.b.v. een 
oudere datareeks
</t>
        </r>
      </text>
    </comment>
    <comment ref="E2" authorId="0" shapeId="0" xr:uid="{00000000-0006-0000-0100-000002000000}">
      <text>
        <r>
          <rPr>
            <sz val="8"/>
            <color indexed="81"/>
            <rFont val="Tahoma"/>
            <family val="2"/>
          </rPr>
          <t>overleving 1994-1995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K2" authorId="0" shapeId="0" xr:uid="{FB8BF643-5585-40C0-A32F-42BAF2E8FB3F}">
      <text>
        <r>
          <rPr>
            <sz val="9"/>
            <color indexed="81"/>
            <rFont val="Tahoma"/>
            <family val="2"/>
          </rPr>
          <t>indicator for relative 'quality' of the most recent year: last year's value minus average over previous 10 yrs, divided by standard deviation over previous 10 yrs. Printed green if value &gt;0.674 (i.e. in top 25% of 10-year normal distribution), in red if &lt;-0.674 (i.e. in lowest 25%).</t>
        </r>
      </text>
    </comment>
    <comment ref="AN2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residency parameter
(=kans dat een ooit op de plek gevangen individu behoort tot de lokale populatie), geschat o.b.v. data t/m 2011
</t>
        </r>
      </text>
    </comment>
    <comment ref="AK68" authorId="0" shapeId="0" xr:uid="{56B2CE98-E513-46A2-AAA7-7890B21272C1}">
      <text>
        <r>
          <rPr>
            <sz val="9"/>
            <color indexed="81"/>
            <rFont val="Tahoma"/>
            <family val="2"/>
          </rPr>
          <t>indicator for relative 'quality' of the most recent year: last year's value minus average over previous 10 yrs, divided by standard deviation over previous 10 yrs. Printed green if value &gt;0.674 (i.e. in top 25% of 10-year normal distribution), in red if &lt;-0.674 (i.e. in lowest 25%).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Schekkerman</author>
  </authors>
  <commentList>
    <comment ref="B2" authorId="0" shapeId="0" xr:uid="{00000000-0006-0000-0200-000001000000}">
      <text>
        <r>
          <rPr>
            <sz val="8"/>
            <color indexed="81"/>
            <rFont val="Tahoma"/>
            <family val="2"/>
          </rPr>
          <t xml:space="preserve">x betekent getallen geupdated met scripts van CK en meest recente data, o  betekent dat fit op meest recente data mislukte; hier staan schattingen o.b.v. een 
oudere datareeks
</t>
        </r>
      </text>
    </comment>
    <comment ref="E2" authorId="0" shapeId="0" xr:uid="{00000000-0006-0000-0200-000002000000}">
      <text>
        <r>
          <rPr>
            <sz val="8"/>
            <color indexed="81"/>
            <rFont val="Tahoma"/>
            <family val="2"/>
          </rPr>
          <t>overleving 1994-1995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K2" authorId="0" shapeId="0" xr:uid="{53600B4C-93E5-4260-B832-A16E8E6BBD52}">
      <text>
        <r>
          <rPr>
            <sz val="9"/>
            <color indexed="81"/>
            <rFont val="Tahoma"/>
            <family val="2"/>
          </rPr>
          <t>indicator for relative 'quality' of the most recent year: last year's value minus average over previous 10 yrs, divided by standard deviation over previous 10 yrs. Printed green if value &gt;0.674 (i.e. in top 25% of 10-year normal distribution), in red if &lt;-0.674 (i.e. in lowest 25%).</t>
        </r>
      </text>
    </comment>
    <comment ref="AK68" authorId="0" shapeId="0" xr:uid="{452A1194-2632-4AF3-97B6-4343AD2545D6}">
      <text>
        <r>
          <rPr>
            <sz val="9"/>
            <color indexed="81"/>
            <rFont val="Tahoma"/>
            <family val="2"/>
          </rPr>
          <t>indicator for relative 'quality' of the most recent year: last year's value minus average over previous 10 yrs, divided by standard deviation over previous 10 yrs. Printed green if value &gt;0.674 (i.e. in top 25% of 10-year normal distribution), in red if &lt;-0.674 (i.e. in lowest 25%).</t>
        </r>
      </text>
    </comment>
  </commentList>
</comments>
</file>

<file path=xl/sharedStrings.xml><?xml version="1.0" encoding="utf-8"?>
<sst xmlns="http://schemas.openxmlformats.org/spreadsheetml/2006/main" count="724" uniqueCount="177">
  <si>
    <t>08760</t>
  </si>
  <si>
    <t>10660</t>
  </si>
  <si>
    <t>10840</t>
  </si>
  <si>
    <t>10990</t>
  </si>
  <si>
    <t>11040</t>
  </si>
  <si>
    <t>11060</t>
  </si>
  <si>
    <t>11870</t>
  </si>
  <si>
    <t>12000</t>
  </si>
  <si>
    <t>12360</t>
  </si>
  <si>
    <t>12430</t>
  </si>
  <si>
    <t>12500</t>
  </si>
  <si>
    <t>12510</t>
  </si>
  <si>
    <t>12740</t>
  </si>
  <si>
    <t>12750</t>
  </si>
  <si>
    <t>12760</t>
  </si>
  <si>
    <t>12770</t>
  </si>
  <si>
    <t>13110</t>
  </si>
  <si>
    <t>13120</t>
  </si>
  <si>
    <t>13640</t>
  </si>
  <si>
    <t>14370</t>
  </si>
  <si>
    <t>14420</t>
  </si>
  <si>
    <t>14620</t>
  </si>
  <si>
    <t>14640</t>
  </si>
  <si>
    <t>15980</t>
  </si>
  <si>
    <t>16360</t>
  </si>
  <si>
    <t>16490</t>
  </si>
  <si>
    <t>16600</t>
  </si>
  <si>
    <t>18770</t>
  </si>
  <si>
    <t>Vogelsoort</t>
  </si>
  <si>
    <t>Winterkoning</t>
  </si>
  <si>
    <t>Heggenmus</t>
  </si>
  <si>
    <t>Roodborst</t>
  </si>
  <si>
    <t>Nachtegaal</t>
  </si>
  <si>
    <t>Blauwborst</t>
  </si>
  <si>
    <t>Merel</t>
  </si>
  <si>
    <t>Zanglijster</t>
  </si>
  <si>
    <t>Rietzanger</t>
  </si>
  <si>
    <t>Bosrietzanger</t>
  </si>
  <si>
    <t>Spotvogel</t>
  </si>
  <si>
    <t>Braamsluiper</t>
  </si>
  <si>
    <t>Grasmus</t>
  </si>
  <si>
    <t>Tuinfluiter</t>
  </si>
  <si>
    <t>Zwartkop</t>
  </si>
  <si>
    <t>Tjiftjaf</t>
  </si>
  <si>
    <t>Fitis</t>
  </si>
  <si>
    <t>Baardman</t>
  </si>
  <si>
    <t>Staartmees</t>
  </si>
  <si>
    <t>Matkop</t>
  </si>
  <si>
    <t>Pimpelmees</t>
  </si>
  <si>
    <t>Koolmees</t>
  </si>
  <si>
    <t>Ringmus</t>
  </si>
  <si>
    <t>Vink</t>
  </si>
  <si>
    <t>Groenling</t>
  </si>
  <si>
    <t>Kneu</t>
  </si>
  <si>
    <t>Rietgors</t>
  </si>
  <si>
    <t>Euring</t>
  </si>
  <si>
    <t>trek</t>
  </si>
  <si>
    <t>L</t>
  </si>
  <si>
    <t>K</t>
  </si>
  <si>
    <t>S</t>
  </si>
  <si>
    <t>M</t>
  </si>
  <si>
    <t>B</t>
  </si>
  <si>
    <t>Gr Bonte Specht</t>
  </si>
  <si>
    <t>hab</t>
  </si>
  <si>
    <t>Kleine Karekiet</t>
  </si>
  <si>
    <t>Sprinkhaanzanger</t>
  </si>
  <si>
    <t>lower 95%CL</t>
  </si>
  <si>
    <t>upper 95% CL</t>
  </si>
  <si>
    <t>x</t>
  </si>
  <si>
    <t>residency</t>
  </si>
  <si>
    <t>P</t>
  </si>
  <si>
    <t>trend96-09</t>
  </si>
  <si>
    <t>setr96-09</t>
  </si>
  <si>
    <t>Gekraagde Roodstaart</t>
  </si>
  <si>
    <t>Boomkruiper</t>
  </si>
  <si>
    <t>Huismus</t>
  </si>
  <si>
    <t>Goudvink</t>
  </si>
  <si>
    <t>Gekr. Roodstaart</t>
  </si>
  <si>
    <t>Spreeuw</t>
  </si>
  <si>
    <t>CES overleving adult</t>
  </si>
  <si>
    <t>CES overleving eerstjaars</t>
  </si>
  <si>
    <t>Reproductie-index (evenredig met het aantal geproduceerde juveniele vogels per adult), jaarlijkse overlevingskans van volwassen en van juvenielen vogels</t>
  </si>
  <si>
    <t>'Gaten' in de reeksen ontstaan doordat de gegevens niet voor elk jaar een schatting toelaten; dit geldt vooral voor juvenielen.</t>
  </si>
  <si>
    <t>IJsvogel</t>
  </si>
  <si>
    <t>Snor</t>
  </si>
  <si>
    <t>o</t>
  </si>
  <si>
    <t>Indexen voor 1994 en 1995 zijn weggelaten uit figuren</t>
  </si>
  <si>
    <t>se</t>
  </si>
  <si>
    <t>kort-trekkers (5)</t>
  </si>
  <si>
    <t>sd</t>
  </si>
  <si>
    <t xml:space="preserve">gemiddelde jaarindexen </t>
  </si>
  <si>
    <t>recapture</t>
  </si>
  <si>
    <t>rec 1st run =0.086</t>
  </si>
  <si>
    <t>Soorten met onvoldoende datakwaliteit</t>
  </si>
  <si>
    <t>Alle Soorten (21)</t>
  </si>
  <si>
    <t>lang-trekkers (8)</t>
  </si>
  <si>
    <t>standvogels (8)</t>
  </si>
  <si>
    <t>moerasvogels (6)</t>
  </si>
  <si>
    <t>struweelvogels (5)</t>
  </si>
  <si>
    <t>bosvogels (10)</t>
  </si>
  <si>
    <t>Figuren voor soortgroepen</t>
  </si>
  <si>
    <t xml:space="preserve">gemiddelde juv overleving </t>
  </si>
  <si>
    <t>gemiddelde ad overleving</t>
  </si>
  <si>
    <t xml:space="preserve">want gebaseerd op veel minder CES-locaties (7-13) dan in </t>
  </si>
  <si>
    <t>latere jaren (30-42), en bij veel soorten nogal afwijkend.</t>
  </si>
  <si>
    <t>overleving 1996 is van 1996 tot 1997</t>
  </si>
  <si>
    <t>2022 run mislukt</t>
  </si>
  <si>
    <t>Cetti's Zanger</t>
  </si>
  <si>
    <t xml:space="preserve"> voor de 28 meest gevangen zangvogelsoorten in het Constant Effort Site (CES) project, met 95%-betrouwbaarheidsintervallen. De overleving voor het jaar </t>
  </si>
  <si>
    <t>2010 is die van 2010 tot 2011. Eerstejaars 'overleving'is feitelijk een mix van overleving en de kans dat een overlevend jong terugkeert naar de geboorteplek.</t>
  </si>
  <si>
    <t>2023 run mislukt</t>
  </si>
  <si>
    <t>Overleving is van jaar t tot t+1</t>
  </si>
  <si>
    <t>Acro palu</t>
  </si>
  <si>
    <t>Acro scho</t>
  </si>
  <si>
    <t>Acro scir</t>
  </si>
  <si>
    <t>Aegi caud</t>
  </si>
  <si>
    <t>Card cann</t>
  </si>
  <si>
    <t>Phyr phyr</t>
  </si>
  <si>
    <t>Card chlo</t>
  </si>
  <si>
    <t>Cert brac</t>
  </si>
  <si>
    <t>Cett cett</t>
  </si>
  <si>
    <t>Dend majo</t>
  </si>
  <si>
    <t>Erit rube</t>
  </si>
  <si>
    <t>Hipp icte</t>
  </si>
  <si>
    <t>Lusc mega</t>
  </si>
  <si>
    <t>Lusc svec</t>
  </si>
  <si>
    <t>Paru caer</t>
  </si>
  <si>
    <t>Paru majo</t>
  </si>
  <si>
    <t>Paru mont</t>
  </si>
  <si>
    <t>Pass dome</t>
  </si>
  <si>
    <t>Pass mont</t>
  </si>
  <si>
    <t>Phyl troc</t>
  </si>
  <si>
    <t>Phyl coll</t>
  </si>
  <si>
    <t>Sylv atri</t>
  </si>
  <si>
    <t>Sylv bori</t>
  </si>
  <si>
    <t>Panu biar</t>
  </si>
  <si>
    <t>Frin coel</t>
  </si>
  <si>
    <t>Sylv comm</t>
  </si>
  <si>
    <t>Sylv curr</t>
  </si>
  <si>
    <t>Trog trog</t>
  </si>
  <si>
    <t>Turd meru</t>
  </si>
  <si>
    <t>Turd phil</t>
  </si>
  <si>
    <t>Prun modu</t>
  </si>
  <si>
    <t>Embe scho</t>
  </si>
  <si>
    <t>Alce atth</t>
  </si>
  <si>
    <t>Phoe phoe</t>
  </si>
  <si>
    <t>Locu naev</t>
  </si>
  <si>
    <t>Locu lusc</t>
  </si>
  <si>
    <t>Stur vulg</t>
  </si>
  <si>
    <t>Acr palu</t>
  </si>
  <si>
    <t>Dendr majo</t>
  </si>
  <si>
    <t>Phil troc</t>
  </si>
  <si>
    <t>Hipp inct</t>
  </si>
  <si>
    <t>Waarden in laatste jaar t.o.v. gemiddelde 10 jr daarvoor:</t>
  </si>
  <si>
    <t>repro</t>
  </si>
  <si>
    <t>lang-trekkers</t>
  </si>
  <si>
    <t>kort-trekkers</t>
  </si>
  <si>
    <t>standvogels</t>
  </si>
  <si>
    <t>alle groepen</t>
  </si>
  <si>
    <t>moerasbroeders</t>
  </si>
  <si>
    <t>struweelbroeders</t>
  </si>
  <si>
    <t>bos- en parkbroeders</t>
  </si>
  <si>
    <r>
      <rPr>
        <sz val="9"/>
        <color theme="6" tint="-0.249977111117893"/>
        <rFont val="Arial"/>
        <family val="2"/>
      </rPr>
      <t>groen</t>
    </r>
    <r>
      <rPr>
        <sz val="9"/>
        <rFont val="Arial"/>
        <family val="2"/>
      </rPr>
      <t>/</t>
    </r>
    <r>
      <rPr>
        <sz val="9"/>
        <color rgb="FFC00000"/>
        <rFont val="Arial"/>
        <family val="2"/>
      </rPr>
      <t>rood</t>
    </r>
    <r>
      <rPr>
        <sz val="9"/>
        <rFont val="Arial"/>
        <family val="2"/>
      </rPr>
      <t xml:space="preserve"> : laatste jaar valt in </t>
    </r>
    <r>
      <rPr>
        <sz val="9"/>
        <color theme="6" tint="-0.249977111117893"/>
        <rFont val="Arial"/>
        <family val="2"/>
      </rPr>
      <t>hoogste</t>
    </r>
    <r>
      <rPr>
        <sz val="9"/>
        <rFont val="Arial"/>
        <family val="2"/>
      </rPr>
      <t>/</t>
    </r>
    <r>
      <rPr>
        <sz val="9"/>
        <color rgb="FFC00000"/>
        <rFont val="Arial"/>
        <family val="2"/>
      </rPr>
      <t>laagste</t>
    </r>
    <r>
      <rPr>
        <sz val="9"/>
        <rFont val="Arial"/>
        <family val="2"/>
      </rPr>
      <t xml:space="preserve"> 25% van verdeling (grens = +/- 0.674 sd-units)</t>
    </r>
  </si>
  <si>
    <t>overl ad</t>
  </si>
  <si>
    <t>overl juv</t>
  </si>
  <si>
    <t>lastyrQ</t>
  </si>
  <si>
    <t>Figuren voor Bijlage Sovon-broedvogelrapport / website: CES-resultaten 1996-2025</t>
  </si>
  <si>
    <t>av96-25</t>
  </si>
  <si>
    <t>sd96-25</t>
  </si>
  <si>
    <t>av96-24</t>
  </si>
  <si>
    <t>sd96-24</t>
  </si>
  <si>
    <t>(niet geupdated!)</t>
  </si>
  <si>
    <t>2025 run mislukt</t>
  </si>
  <si>
    <t>CES Reproductie-index</t>
  </si>
  <si>
    <t>soortgroep</t>
  </si>
  <si>
    <r>
      <t xml:space="preserve">afwijking in sd-units </t>
    </r>
    <r>
      <rPr>
        <sz val="9"/>
        <rFont val="Arial"/>
        <family val="2"/>
      </rPr>
      <t>(= [laatste - gem] / sd.gem)</t>
    </r>
  </si>
  <si>
    <r>
      <t>Figuren per soort</t>
    </r>
    <r>
      <rPr>
        <sz val="9"/>
        <color rgb="FFC00000"/>
        <rFont val="Arial"/>
        <family val="2"/>
      </rPr>
      <t xml:space="preserve"> (jaarschattingen en 95%-limits)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</si>
</sst>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0;\-0.00;0.00"/>
  </numFmts>
  <fonts count="45" x14ac:knownFonts="1">
    <font>
      <sz val="9"/>
      <name val="Arial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indexed="17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indexed="23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23"/>
      <name val="Arial"/>
      <family val="2"/>
    </font>
    <font>
      <sz val="9"/>
      <color indexed="8"/>
      <name val="Arial"/>
      <family val="2"/>
    </font>
    <font>
      <sz val="9"/>
      <color indexed="55"/>
      <name val="Arial"/>
      <family val="2"/>
    </font>
    <font>
      <sz val="8"/>
      <color indexed="55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family val="2"/>
    </font>
    <font>
      <sz val="9"/>
      <color indexed="55"/>
      <name val="Arial"/>
      <family val="2"/>
    </font>
    <font>
      <sz val="10"/>
      <color indexed="8"/>
      <name val="Arial"/>
      <family val="2"/>
    </font>
    <font>
      <sz val="9"/>
      <color rgb="FF0070C0"/>
      <name val="Arial"/>
      <family val="2"/>
    </font>
    <font>
      <sz val="9"/>
      <color rgb="FF0033CC"/>
      <name val="Arial"/>
      <family val="2"/>
    </font>
    <font>
      <sz val="9"/>
      <color indexed="81"/>
      <name val="Tahoma"/>
      <family val="2"/>
    </font>
    <font>
      <sz val="9"/>
      <color theme="1" tint="0.499984740745262"/>
      <name val="Arial"/>
      <family val="2"/>
    </font>
    <font>
      <sz val="9"/>
      <color theme="1"/>
      <name val="Arial"/>
      <family val="2"/>
    </font>
    <font>
      <sz val="8"/>
      <color theme="1" tint="0.499984740745262"/>
      <name val="Arial"/>
      <family val="2"/>
    </font>
    <font>
      <sz val="9"/>
      <color rgb="FFFF0000"/>
      <name val="Arial"/>
      <family val="2"/>
    </font>
    <font>
      <b/>
      <sz val="10"/>
      <color rgb="FF0033CC"/>
      <name val="Arial"/>
      <family val="2"/>
    </font>
    <font>
      <sz val="8"/>
      <color theme="1"/>
      <name val="Arial"/>
      <family val="2"/>
    </font>
    <font>
      <sz val="10"/>
      <name val="Calibri"/>
      <family val="2"/>
    </font>
    <font>
      <sz val="9"/>
      <color rgb="FF0000CC"/>
      <name val="Arial"/>
      <family val="2"/>
    </font>
    <font>
      <sz val="9"/>
      <color theme="0" tint="-0.34998626667073579"/>
      <name val="Arial"/>
      <family val="2"/>
    </font>
    <font>
      <b/>
      <sz val="9"/>
      <color theme="1" tint="0.499984740745262"/>
      <name val="Arial"/>
      <family val="2"/>
    </font>
    <font>
      <b/>
      <sz val="8"/>
      <color indexed="17"/>
      <name val="Arial"/>
      <family val="2"/>
    </font>
    <font>
      <sz val="9"/>
      <color indexed="17"/>
      <name val="Arial"/>
      <family val="2"/>
    </font>
    <font>
      <b/>
      <sz val="9"/>
      <color rgb="FFC00000"/>
      <name val="Arial"/>
      <family val="2"/>
    </font>
    <font>
      <sz val="9"/>
      <color theme="9" tint="-0.249977111117893"/>
      <name val="Arial"/>
      <family val="2"/>
    </font>
    <font>
      <b/>
      <sz val="10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color theme="1"/>
      <name val="Arial"/>
      <family val="2"/>
    </font>
    <font>
      <sz val="9"/>
      <color rgb="FFC00000"/>
      <name val="Arial"/>
      <family val="2"/>
    </font>
    <font>
      <sz val="9"/>
      <color theme="0" tint="-0.249977111117893"/>
      <name val="Arial"/>
      <family val="2"/>
    </font>
    <font>
      <sz val="9"/>
      <color theme="6" tint="-0.249977111117893"/>
      <name val="Arial"/>
      <family val="2"/>
    </font>
    <font>
      <sz val="9"/>
      <color rgb="FF339933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2" fillId="0" borderId="0"/>
    <xf numFmtId="0" fontId="44" fillId="0" borderId="0" applyNumberFormat="0" applyFill="0" applyBorder="0" applyAlignment="0" applyProtection="0"/>
  </cellStyleXfs>
  <cellXfs count="169">
    <xf numFmtId="0" fontId="0" fillId="0" borderId="0" xfId="0"/>
    <xf numFmtId="0" fontId="7" fillId="0" borderId="0" xfId="0" applyFont="1"/>
    <xf numFmtId="0" fontId="6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 applyAlignment="1">
      <alignment vertical="center"/>
    </xf>
    <xf numFmtId="0" fontId="29" fillId="0" borderId="0" xfId="0" quotePrefix="1" applyFont="1" applyAlignment="1">
      <alignment vertical="center"/>
    </xf>
    <xf numFmtId="0" fontId="3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0" fontId="3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1" xfId="0" quotePrefix="1" applyFont="1" applyBorder="1"/>
    <xf numFmtId="1" fontId="4" fillId="0" borderId="1" xfId="0" applyNumberFormat="1" applyFont="1" applyBorder="1" applyAlignment="1">
      <alignment horizontal="center"/>
    </xf>
    <xf numFmtId="2" fontId="23" fillId="0" borderId="1" xfId="0" applyNumberFormat="1" applyFont="1" applyBorder="1"/>
    <xf numFmtId="2" fontId="0" fillId="0" borderId="1" xfId="0" applyNumberFormat="1" applyBorder="1"/>
    <xf numFmtId="2" fontId="11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 applyAlignment="1">
      <alignment horizontal="right"/>
    </xf>
    <xf numFmtId="0" fontId="8" fillId="0" borderId="1" xfId="0" quotePrefix="1" applyFont="1" applyBorder="1"/>
    <xf numFmtId="1" fontId="12" fillId="0" borderId="1" xfId="0" applyNumberFormat="1" applyFont="1" applyBorder="1" applyAlignment="1">
      <alignment horizontal="center"/>
    </xf>
    <xf numFmtId="2" fontId="8" fillId="0" borderId="1" xfId="0" applyNumberFormat="1" applyFont="1" applyBorder="1"/>
    <xf numFmtId="0" fontId="0" fillId="0" borderId="1" xfId="0" quotePrefix="1" applyBorder="1"/>
    <xf numFmtId="0" fontId="14" fillId="0" borderId="1" xfId="0" applyFont="1" applyBorder="1"/>
    <xf numFmtId="2" fontId="1" fillId="0" borderId="1" xfId="0" applyNumberFormat="1" applyFont="1" applyBorder="1"/>
    <xf numFmtId="0" fontId="8" fillId="0" borderId="1" xfId="0" applyFont="1" applyBorder="1"/>
    <xf numFmtId="0" fontId="7" fillId="0" borderId="1" xfId="0" applyFont="1" applyBorder="1"/>
    <xf numFmtId="2" fontId="7" fillId="0" borderId="1" xfId="0" applyNumberFormat="1" applyFont="1" applyBorder="1"/>
    <xf numFmtId="0" fontId="13" fillId="0" borderId="1" xfId="0" applyFont="1" applyBorder="1"/>
    <xf numFmtId="0" fontId="10" fillId="0" borderId="1" xfId="0" quotePrefix="1" applyFont="1" applyBorder="1"/>
    <xf numFmtId="1" fontId="9" fillId="0" borderId="1" xfId="0" applyNumberFormat="1" applyFont="1" applyBorder="1" applyAlignment="1">
      <alignment horizontal="center"/>
    </xf>
    <xf numFmtId="2" fontId="13" fillId="0" borderId="1" xfId="0" applyNumberFormat="1" applyFont="1" applyBorder="1"/>
    <xf numFmtId="0" fontId="10" fillId="0" borderId="1" xfId="0" applyFont="1" applyBorder="1"/>
    <xf numFmtId="2" fontId="10" fillId="0" borderId="1" xfId="0" applyNumberFormat="1" applyFont="1" applyBorder="1"/>
    <xf numFmtId="2" fontId="23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right"/>
    </xf>
    <xf numFmtId="0" fontId="23" fillId="0" borderId="1" xfId="0" applyFont="1" applyBorder="1"/>
    <xf numFmtId="0" fontId="19" fillId="0" borderId="1" xfId="0" applyFont="1" applyBorder="1" applyAlignment="1">
      <alignment horizontal="right"/>
    </xf>
    <xf numFmtId="0" fontId="24" fillId="0" borderId="1" xfId="0" applyFont="1" applyBorder="1"/>
    <xf numFmtId="0" fontId="24" fillId="0" borderId="1" xfId="0" quotePrefix="1" applyFont="1" applyBorder="1"/>
    <xf numFmtId="1" fontId="28" fillId="0" borderId="1" xfId="0" applyNumberFormat="1" applyFont="1" applyBorder="1" applyAlignment="1">
      <alignment horizontal="center"/>
    </xf>
    <xf numFmtId="0" fontId="24" fillId="0" borderId="1" xfId="0" quotePrefix="1" applyFont="1" applyBorder="1" applyAlignment="1">
      <alignment horizontal="right"/>
    </xf>
    <xf numFmtId="0" fontId="23" fillId="0" borderId="1" xfId="0" quotePrefix="1" applyFont="1" applyBorder="1"/>
    <xf numFmtId="1" fontId="2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34" fillId="0" borderId="1" xfId="0" applyFont="1" applyBorder="1" applyAlignment="1">
      <alignment horizontal="left"/>
    </xf>
    <xf numFmtId="164" fontId="11" fillId="0" borderId="1" xfId="0" applyNumberFormat="1" applyFont="1" applyBorder="1"/>
    <xf numFmtId="164" fontId="23" fillId="0" borderId="1" xfId="0" applyNumberFormat="1" applyFont="1" applyBorder="1"/>
    <xf numFmtId="164" fontId="7" fillId="0" borderId="1" xfId="0" applyNumberFormat="1" applyFont="1" applyBorder="1"/>
    <xf numFmtId="2" fontId="20" fillId="0" borderId="1" xfId="0" applyNumberFormat="1" applyFont="1" applyBorder="1"/>
    <xf numFmtId="2" fontId="21" fillId="0" borderId="1" xfId="0" applyNumberFormat="1" applyFont="1" applyBorder="1"/>
    <xf numFmtId="2" fontId="30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11" fontId="23" fillId="0" borderId="1" xfId="0" applyNumberFormat="1" applyFont="1" applyBorder="1"/>
    <xf numFmtId="2" fontId="0" fillId="0" borderId="1" xfId="0" applyNumberFormat="1" applyBorder="1" applyAlignment="1">
      <alignment horizontal="right"/>
    </xf>
    <xf numFmtId="0" fontId="3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right"/>
    </xf>
    <xf numFmtId="2" fontId="1" fillId="0" borderId="1" xfId="0" quotePrefix="1" applyNumberFormat="1" applyFont="1" applyBorder="1" applyAlignment="1">
      <alignment horizontal="right"/>
    </xf>
    <xf numFmtId="2" fontId="31" fillId="0" borderId="1" xfId="0" applyNumberFormat="1" applyFont="1" applyBorder="1" applyAlignment="1">
      <alignment horizontal="right"/>
    </xf>
    <xf numFmtId="2" fontId="31" fillId="0" borderId="1" xfId="0" quotePrefix="1" applyNumberFormat="1" applyFont="1" applyBorder="1" applyAlignment="1">
      <alignment horizontal="right"/>
    </xf>
    <xf numFmtId="0" fontId="36" fillId="0" borderId="1" xfId="0" applyFont="1" applyBorder="1"/>
    <xf numFmtId="2" fontId="8" fillId="2" borderId="1" xfId="0" applyNumberFormat="1" applyFont="1" applyFill="1" applyBorder="1"/>
    <xf numFmtId="2" fontId="10" fillId="2" borderId="1" xfId="0" applyNumberFormat="1" applyFont="1" applyFill="1" applyBorder="1"/>
    <xf numFmtId="2" fontId="13" fillId="2" borderId="1" xfId="0" applyNumberFormat="1" applyFont="1" applyFill="1" applyBorder="1"/>
    <xf numFmtId="2" fontId="23" fillId="2" borderId="1" xfId="0" applyNumberFormat="1" applyFont="1" applyFill="1" applyBorder="1"/>
    <xf numFmtId="0" fontId="10" fillId="0" borderId="1" xfId="0" quotePrefix="1" applyFont="1" applyBorder="1" applyAlignment="1">
      <alignment horizontal="right"/>
    </xf>
    <xf numFmtId="0" fontId="8" fillId="0" borderId="1" xfId="0" quotePrefix="1" applyFont="1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13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0" fontId="7" fillId="0" borderId="1" xfId="0" quotePrefix="1" applyFont="1" applyBorder="1" applyAlignment="1">
      <alignment horizontal="right"/>
    </xf>
    <xf numFmtId="0" fontId="23" fillId="0" borderId="1" xfId="0" quotePrefix="1" applyFont="1" applyBorder="1" applyAlignment="1">
      <alignment horizontal="right"/>
    </xf>
    <xf numFmtId="2" fontId="1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0" fillId="2" borderId="1" xfId="0" applyNumberForma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right"/>
    </xf>
    <xf numFmtId="0" fontId="35" fillId="0" borderId="1" xfId="0" applyFont="1" applyBorder="1"/>
    <xf numFmtId="0" fontId="37" fillId="0" borderId="0" xfId="0" applyFont="1"/>
    <xf numFmtId="0" fontId="38" fillId="0" borderId="0" xfId="0" applyFont="1"/>
    <xf numFmtId="0" fontId="1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4" fillId="4" borderId="1" xfId="0" applyFont="1" applyFill="1" applyBorder="1" applyAlignment="1">
      <alignment horizontal="center" textRotation="90"/>
    </xf>
    <xf numFmtId="0" fontId="32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/>
    <xf numFmtId="2" fontId="3" fillId="4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2" fontId="3" fillId="4" borderId="1" xfId="0" applyNumberFormat="1" applyFont="1" applyFill="1" applyBorder="1"/>
    <xf numFmtId="0" fontId="16" fillId="4" borderId="1" xfId="0" applyFont="1" applyFill="1" applyBorder="1"/>
    <xf numFmtId="0" fontId="1" fillId="3" borderId="1" xfId="0" quotePrefix="1" applyFont="1" applyFill="1" applyBorder="1"/>
    <xf numFmtId="1" fontId="4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/>
    <xf numFmtId="2" fontId="0" fillId="3" borderId="1" xfId="0" applyNumberFormat="1" applyFill="1" applyBorder="1"/>
    <xf numFmtId="2" fontId="11" fillId="3" borderId="1" xfId="0" applyNumberFormat="1" applyFont="1" applyFill="1" applyBorder="1"/>
    <xf numFmtId="2" fontId="1" fillId="3" borderId="1" xfId="0" applyNumberFormat="1" applyFont="1" applyFill="1" applyBorder="1"/>
    <xf numFmtId="0" fontId="0" fillId="3" borderId="1" xfId="0" quotePrefix="1" applyFill="1" applyBorder="1" applyAlignment="1">
      <alignment horizontal="right"/>
    </xf>
    <xf numFmtId="0" fontId="10" fillId="3" borderId="1" xfId="0" applyFont="1" applyFill="1" applyBorder="1"/>
    <xf numFmtId="0" fontId="14" fillId="3" borderId="1" xfId="0" applyFont="1" applyFill="1" applyBorder="1"/>
    <xf numFmtId="0" fontId="14" fillId="3" borderId="1" xfId="0" quotePrefix="1" applyFont="1" applyFill="1" applyBorder="1"/>
    <xf numFmtId="1" fontId="15" fillId="3" borderId="1" xfId="0" applyNumberFormat="1" applyFont="1" applyFill="1" applyBorder="1" applyAlignment="1">
      <alignment horizontal="center"/>
    </xf>
    <xf numFmtId="2" fontId="14" fillId="3" borderId="1" xfId="0" applyNumberFormat="1" applyFont="1" applyFill="1" applyBorder="1"/>
    <xf numFmtId="0" fontId="14" fillId="3" borderId="1" xfId="0" quotePrefix="1" applyFont="1" applyFill="1" applyBorder="1" applyAlignment="1">
      <alignment horizontal="right"/>
    </xf>
    <xf numFmtId="0" fontId="8" fillId="3" borderId="1" xfId="0" applyFont="1" applyFill="1" applyBorder="1"/>
    <xf numFmtId="0" fontId="8" fillId="3" borderId="1" xfId="0" quotePrefix="1" applyFont="1" applyFill="1" applyBorder="1"/>
    <xf numFmtId="1" fontId="12" fillId="3" borderId="1" xfId="0" applyNumberFormat="1" applyFont="1" applyFill="1" applyBorder="1" applyAlignment="1">
      <alignment horizontal="center"/>
    </xf>
    <xf numFmtId="2" fontId="8" fillId="3" borderId="1" xfId="0" applyNumberFormat="1" applyFont="1" applyFill="1" applyBorder="1"/>
    <xf numFmtId="0" fontId="8" fillId="3" borderId="1" xfId="0" quotePrefix="1" applyFont="1" applyFill="1" applyBorder="1" applyAlignment="1">
      <alignment horizontal="right"/>
    </xf>
    <xf numFmtId="0" fontId="11" fillId="3" borderId="1" xfId="0" applyFont="1" applyFill="1" applyBorder="1"/>
    <xf numFmtId="0" fontId="1" fillId="3" borderId="1" xfId="0" quotePrefix="1" applyFont="1" applyFill="1" applyBorder="1" applyAlignment="1">
      <alignment horizontal="right"/>
    </xf>
    <xf numFmtId="0" fontId="0" fillId="3" borderId="1" xfId="0" quotePrefix="1" applyFill="1" applyBorder="1"/>
    <xf numFmtId="0" fontId="10" fillId="3" borderId="1" xfId="0" quotePrefix="1" applyFont="1" applyFill="1" applyBorder="1"/>
    <xf numFmtId="1" fontId="9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/>
    <xf numFmtId="0" fontId="10" fillId="3" borderId="1" xfId="0" quotePrefix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14" fillId="3" borderId="1" xfId="0" applyNumberFormat="1" applyFont="1" applyFill="1" applyBorder="1" applyAlignment="1">
      <alignment horizontal="right"/>
    </xf>
    <xf numFmtId="2" fontId="8" fillId="3" borderId="1" xfId="0" applyNumberFormat="1" applyFont="1" applyFill="1" applyBorder="1" applyAlignment="1">
      <alignment horizontal="right"/>
    </xf>
    <xf numFmtId="2" fontId="11" fillId="3" borderId="1" xfId="0" applyNumberFormat="1" applyFont="1" applyFill="1" applyBorder="1" applyAlignment="1">
      <alignment horizontal="right"/>
    </xf>
    <xf numFmtId="2" fontId="7" fillId="3" borderId="1" xfId="0" applyNumberFormat="1" applyFont="1" applyFill="1" applyBorder="1" applyAlignment="1">
      <alignment horizontal="right"/>
    </xf>
    <xf numFmtId="2" fontId="7" fillId="3" borderId="1" xfId="0" applyNumberFormat="1" applyFont="1" applyFill="1" applyBorder="1"/>
    <xf numFmtId="164" fontId="11" fillId="3" borderId="1" xfId="0" applyNumberFormat="1" applyFont="1" applyFill="1" applyBorder="1"/>
    <xf numFmtId="2" fontId="4" fillId="0" borderId="1" xfId="0" applyNumberFormat="1" applyFont="1" applyBorder="1" applyAlignment="1">
      <alignment horizontal="center"/>
    </xf>
    <xf numFmtId="0" fontId="39" fillId="0" borderId="1" xfId="0" applyFont="1" applyBorder="1" applyAlignment="1">
      <alignment horizontal="right"/>
    </xf>
    <xf numFmtId="0" fontId="39" fillId="0" borderId="1" xfId="0" applyFont="1" applyBorder="1"/>
    <xf numFmtId="0" fontId="7" fillId="3" borderId="1" xfId="0" applyFont="1" applyFill="1" applyBorder="1"/>
    <xf numFmtId="0" fontId="7" fillId="3" borderId="1" xfId="0" quotePrefix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2" fontId="10" fillId="3" borderId="1" xfId="0" applyNumberFormat="1" applyFont="1" applyFill="1" applyBorder="1" applyAlignment="1">
      <alignment horizontal="right"/>
    </xf>
    <xf numFmtId="0" fontId="24" fillId="3" borderId="1" xfId="0" applyFont="1" applyFill="1" applyBorder="1"/>
    <xf numFmtId="0" fontId="24" fillId="3" borderId="1" xfId="0" quotePrefix="1" applyFont="1" applyFill="1" applyBorder="1"/>
    <xf numFmtId="1" fontId="28" fillId="3" borderId="1" xfId="0" applyNumberFormat="1" applyFont="1" applyFill="1" applyBorder="1" applyAlignment="1">
      <alignment horizontal="center"/>
    </xf>
    <xf numFmtId="0" fontId="24" fillId="3" borderId="1" xfId="0" quotePrefix="1" applyFont="1" applyFill="1" applyBorder="1" applyAlignment="1">
      <alignment horizontal="right"/>
    </xf>
    <xf numFmtId="0" fontId="23" fillId="3" borderId="1" xfId="0" applyFont="1" applyFill="1" applyBorder="1"/>
    <xf numFmtId="0" fontId="23" fillId="3" borderId="1" xfId="0" quotePrefix="1" applyFont="1" applyFill="1" applyBorder="1"/>
    <xf numFmtId="1" fontId="25" fillId="3" borderId="1" xfId="0" applyNumberFormat="1" applyFont="1" applyFill="1" applyBorder="1" applyAlignment="1">
      <alignment horizontal="center"/>
    </xf>
    <xf numFmtId="0" fontId="23" fillId="3" borderId="1" xfId="0" quotePrefix="1" applyFont="1" applyFill="1" applyBorder="1" applyAlignment="1">
      <alignment horizontal="right"/>
    </xf>
    <xf numFmtId="0" fontId="23" fillId="0" borderId="1" xfId="0" applyFont="1" applyBorder="1" applyAlignment="1">
      <alignment horizontal="left"/>
    </xf>
    <xf numFmtId="0" fontId="31" fillId="0" borderId="1" xfId="0" applyFont="1" applyBorder="1"/>
    <xf numFmtId="0" fontId="1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1" fillId="3" borderId="1" xfId="0" applyFont="1" applyFill="1" applyBorder="1"/>
    <xf numFmtId="0" fontId="41" fillId="0" borderId="1" xfId="0" applyFont="1" applyBorder="1"/>
    <xf numFmtId="0" fontId="41" fillId="3" borderId="1" xfId="0" applyFont="1" applyFill="1" applyBorder="1"/>
    <xf numFmtId="0" fontId="1" fillId="0" borderId="0" xfId="0" applyFont="1"/>
    <xf numFmtId="0" fontId="3" fillId="0" borderId="0" xfId="0" applyFont="1"/>
    <xf numFmtId="165" fontId="0" fillId="0" borderId="0" xfId="0" applyNumberFormat="1"/>
    <xf numFmtId="0" fontId="16" fillId="0" borderId="1" xfId="0" applyFont="1" applyBorder="1" applyAlignment="1">
      <alignment horizontal="right"/>
    </xf>
    <xf numFmtId="2" fontId="3" fillId="4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0" fontId="43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44" fillId="0" borderId="0" xfId="2"/>
    <xf numFmtId="0" fontId="35" fillId="0" borderId="0" xfId="0" applyFont="1" applyFill="1"/>
    <xf numFmtId="0" fontId="0" fillId="0" borderId="0" xfId="0" applyFill="1"/>
  </cellXfs>
  <cellStyles count="3">
    <cellStyle name="Hyperlink" xfId="2" builtinId="8"/>
    <cellStyle name="Normal_Sheet1" xfId="1" xr:uid="{00000000-0005-0000-0000-000000000000}"/>
    <cellStyle name="Standaard" xfId="0" builtinId="0"/>
  </cellStyles>
  <dxfs count="276">
    <dxf>
      <font>
        <b/>
        <i val="0"/>
        <color rgb="FF339933"/>
      </font>
    </dxf>
    <dxf>
      <font>
        <b val="0"/>
        <i val="0"/>
        <color rgb="FFC00000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  <dxf>
      <font>
        <color rgb="FFC00000"/>
      </font>
    </dxf>
    <dxf>
      <font>
        <color rgb="FF339933"/>
      </font>
    </dxf>
    <dxf>
      <font>
        <color rgb="FF339933"/>
      </font>
    </dxf>
    <dxf>
      <font>
        <color rgb="FFC00000"/>
      </font>
    </dxf>
  </dxfs>
  <tableStyles count="0" defaultTableStyle="TableStyleMedium2" defaultPivotStyle="PivotStyleLight16"/>
  <colors>
    <mruColors>
      <color rgb="FF339933"/>
      <color rgb="FF339966"/>
      <color rgb="FFFFFFCC"/>
      <color rgb="FF0000CC"/>
      <color rgb="FF0033CC"/>
      <color rgb="FF33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Grote Bonte Specht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ad'!$E$3:$AI$3</c:f>
              <c:numCache>
                <c:formatCode>0.00</c:formatCode>
                <c:ptCount val="31"/>
                <c:pt idx="2">
                  <c:v>0.31011329999999998</c:v>
                </c:pt>
                <c:pt idx="5">
                  <c:v>0.4093309</c:v>
                </c:pt>
                <c:pt idx="6">
                  <c:v>0.55270980000000003</c:v>
                </c:pt>
                <c:pt idx="7">
                  <c:v>0.19559560000000001</c:v>
                </c:pt>
                <c:pt idx="9">
                  <c:v>0.33890179999999998</c:v>
                </c:pt>
                <c:pt idx="11">
                  <c:v>0.23253660000000001</c:v>
                </c:pt>
                <c:pt idx="12">
                  <c:v>0.55796869999999998</c:v>
                </c:pt>
                <c:pt idx="13">
                  <c:v>0.64054069999999996</c:v>
                </c:pt>
                <c:pt idx="15">
                  <c:v>0.43922359999999999</c:v>
                </c:pt>
                <c:pt idx="16">
                  <c:v>0.69349780000000005</c:v>
                </c:pt>
                <c:pt idx="17">
                  <c:v>0.39110509999999998</c:v>
                </c:pt>
                <c:pt idx="20">
                  <c:v>0.31953369999999998</c:v>
                </c:pt>
                <c:pt idx="22">
                  <c:v>0.68039179999999999</c:v>
                </c:pt>
                <c:pt idx="23">
                  <c:v>0.63519380000000003</c:v>
                </c:pt>
                <c:pt idx="24">
                  <c:v>0.79116940000000002</c:v>
                </c:pt>
                <c:pt idx="25">
                  <c:v>0.62697099999999995</c:v>
                </c:pt>
                <c:pt idx="26">
                  <c:v>0.31553999999999999</c:v>
                </c:pt>
                <c:pt idx="27">
                  <c:v>0.55098539999999996</c:v>
                </c:pt>
                <c:pt idx="29">
                  <c:v>0.36443520000000001</c:v>
                </c:pt>
                <c:pt idx="30">
                  <c:v>0.63928499999999999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CC-44DB-9012-9BD6E432F626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ad'!$E$4:$AI$4</c:f>
              <c:numCache>
                <c:formatCode>0.00</c:formatCode>
                <c:ptCount val="31"/>
                <c:pt idx="2">
                  <c:v>7.9282000000000005E-2</c:v>
                </c:pt>
                <c:pt idx="5">
                  <c:v>0.10990129999999999</c:v>
                </c:pt>
                <c:pt idx="6">
                  <c:v>7.7073100000000005E-2</c:v>
                </c:pt>
                <c:pt idx="7">
                  <c:v>4.15149E-2</c:v>
                </c:pt>
                <c:pt idx="9">
                  <c:v>8.1331500000000001E-2</c:v>
                </c:pt>
                <c:pt idx="11">
                  <c:v>4.4818999999999998E-2</c:v>
                </c:pt>
                <c:pt idx="12">
                  <c:v>0.1236215</c:v>
                </c:pt>
                <c:pt idx="13">
                  <c:v>0.2679493</c:v>
                </c:pt>
                <c:pt idx="15">
                  <c:v>0.1952528</c:v>
                </c:pt>
                <c:pt idx="16">
                  <c:v>0.24469859999999999</c:v>
                </c:pt>
                <c:pt idx="17">
                  <c:v>0.1971823</c:v>
                </c:pt>
                <c:pt idx="20">
                  <c:v>0.1950471</c:v>
                </c:pt>
                <c:pt idx="22">
                  <c:v>0.41141549999999999</c:v>
                </c:pt>
                <c:pt idx="23">
                  <c:v>0.34823860000000001</c:v>
                </c:pt>
                <c:pt idx="24">
                  <c:v>0.3262236</c:v>
                </c:pt>
                <c:pt idx="25">
                  <c:v>0.2883404</c:v>
                </c:pt>
                <c:pt idx="26">
                  <c:v>0.14562810000000001</c:v>
                </c:pt>
                <c:pt idx="27">
                  <c:v>0.29947289999999999</c:v>
                </c:pt>
                <c:pt idx="29">
                  <c:v>0.18291470000000001</c:v>
                </c:pt>
                <c:pt idx="30">
                  <c:v>0.221469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CC-44DB-9012-9BD6E432F626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ad'!$E$5:$AI$5</c:f>
              <c:numCache>
                <c:formatCode>0.00</c:formatCode>
                <c:ptCount val="31"/>
                <c:pt idx="2">
                  <c:v>0.70118849999999999</c:v>
                </c:pt>
                <c:pt idx="5">
                  <c:v>0.79548090000000005</c:v>
                </c:pt>
                <c:pt idx="6">
                  <c:v>0.94814449999999995</c:v>
                </c:pt>
                <c:pt idx="7">
                  <c:v>0.5771771</c:v>
                </c:pt>
                <c:pt idx="9">
                  <c:v>0.74800639999999996</c:v>
                </c:pt>
                <c:pt idx="11">
                  <c:v>0.66176809999999997</c:v>
                </c:pt>
                <c:pt idx="12">
                  <c:v>0.9186704</c:v>
                </c:pt>
                <c:pt idx="13">
                  <c:v>0.89664359999999999</c:v>
                </c:pt>
                <c:pt idx="15">
                  <c:v>0.71658940000000004</c:v>
                </c:pt>
                <c:pt idx="16">
                  <c:v>0.94048319999999996</c:v>
                </c:pt>
                <c:pt idx="17">
                  <c:v>0.62683429999999996</c:v>
                </c:pt>
                <c:pt idx="20">
                  <c:v>0.47644530000000002</c:v>
                </c:pt>
                <c:pt idx="22">
                  <c:v>0.86637299999999995</c:v>
                </c:pt>
                <c:pt idx="23">
                  <c:v>0.85016789999999998</c:v>
                </c:pt>
                <c:pt idx="24">
                  <c:v>0.96736820000000001</c:v>
                </c:pt>
                <c:pt idx="25">
                  <c:v>0.87456579999999995</c:v>
                </c:pt>
                <c:pt idx="26">
                  <c:v>0.55493239999999999</c:v>
                </c:pt>
                <c:pt idx="27">
                  <c:v>0.77887379999999995</c:v>
                </c:pt>
                <c:pt idx="29">
                  <c:v>0.59493229999999997</c:v>
                </c:pt>
                <c:pt idx="30">
                  <c:v>0.91695309999999997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CC-44DB-9012-9BD6E432F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03432"/>
        <c:axId val="699703824"/>
      </c:scatterChart>
      <c:valAx>
        <c:axId val="69970343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3824"/>
        <c:crosses val="autoZero"/>
        <c:crossBetween val="midCat"/>
        <c:majorUnit val="4"/>
        <c:minorUnit val="1"/>
      </c:valAx>
      <c:valAx>
        <c:axId val="69970382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3432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Roodborst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ED5-488C-8250-8BC7FA87308F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juv'!$E$12:$AI$12</c:f>
              <c:numCache>
                <c:formatCode>0.00</c:formatCode>
                <c:ptCount val="31"/>
                <c:pt idx="0">
                  <c:v>0.18539700000000001</c:v>
                </c:pt>
                <c:pt idx="1">
                  <c:v>7.0714700000000005E-2</c:v>
                </c:pt>
                <c:pt idx="11">
                  <c:v>6.3526299999999994E-2</c:v>
                </c:pt>
                <c:pt idx="12">
                  <c:v>5.0808199999999998E-2</c:v>
                </c:pt>
                <c:pt idx="13">
                  <c:v>5.7395000000000002E-2</c:v>
                </c:pt>
                <c:pt idx="14">
                  <c:v>0.1141021</c:v>
                </c:pt>
                <c:pt idx="17">
                  <c:v>5.57058E-2</c:v>
                </c:pt>
                <c:pt idx="19">
                  <c:v>9.7326099999999999E-2</c:v>
                </c:pt>
                <c:pt idx="21">
                  <c:v>5.7455199999999998E-2</c:v>
                </c:pt>
                <c:pt idx="22">
                  <c:v>7.4686699999999995E-2</c:v>
                </c:pt>
                <c:pt idx="23">
                  <c:v>9.1071100000000002E-2</c:v>
                </c:pt>
                <c:pt idx="24">
                  <c:v>0.12509329999999999</c:v>
                </c:pt>
                <c:pt idx="25">
                  <c:v>9.1887300000000005E-2</c:v>
                </c:pt>
                <c:pt idx="26">
                  <c:v>6.5808599999999995E-2</c:v>
                </c:pt>
                <c:pt idx="27">
                  <c:v>0.10066120000000001</c:v>
                </c:pt>
                <c:pt idx="28">
                  <c:v>8.3374100000000007E-2</c:v>
                </c:pt>
                <c:pt idx="29">
                  <c:v>0.1021697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D5-488C-8250-8BC7FA87308F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juv'!$E$13:$AI$13</c:f>
              <c:numCache>
                <c:formatCode>0.00</c:formatCode>
                <c:ptCount val="31"/>
                <c:pt idx="0">
                  <c:v>2.1981299999999999E-2</c:v>
                </c:pt>
                <c:pt idx="1">
                  <c:v>1.6975199999999999E-2</c:v>
                </c:pt>
                <c:pt idx="11">
                  <c:v>2.5477900000000001E-2</c:v>
                </c:pt>
                <c:pt idx="12">
                  <c:v>1.8513499999999999E-2</c:v>
                </c:pt>
                <c:pt idx="13">
                  <c:v>2.31092E-2</c:v>
                </c:pt>
                <c:pt idx="14">
                  <c:v>5.88353E-2</c:v>
                </c:pt>
                <c:pt idx="17">
                  <c:v>2.2340200000000001E-2</c:v>
                </c:pt>
                <c:pt idx="19">
                  <c:v>5.3336799999999997E-2</c:v>
                </c:pt>
                <c:pt idx="21">
                  <c:v>2.9905299999999999E-2</c:v>
                </c:pt>
                <c:pt idx="22">
                  <c:v>3.9833899999999998E-2</c:v>
                </c:pt>
                <c:pt idx="23">
                  <c:v>5.0869299999999999E-2</c:v>
                </c:pt>
                <c:pt idx="24">
                  <c:v>7.4702599999999994E-2</c:v>
                </c:pt>
                <c:pt idx="25">
                  <c:v>5.6161700000000002E-2</c:v>
                </c:pt>
                <c:pt idx="26">
                  <c:v>3.8160899999999998E-2</c:v>
                </c:pt>
                <c:pt idx="27">
                  <c:v>6.1675099999999997E-2</c:v>
                </c:pt>
                <c:pt idx="28">
                  <c:v>4.8160099999999997E-2</c:v>
                </c:pt>
                <c:pt idx="29">
                  <c:v>5.8912199999999998E-2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D5-488C-8250-8BC7FA87308F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juv'!$E$14:$AI$14</c:f>
              <c:numCache>
                <c:formatCode>0.00</c:formatCode>
                <c:ptCount val="31"/>
                <c:pt idx="0">
                  <c:v>0.6973973</c:v>
                </c:pt>
                <c:pt idx="1">
                  <c:v>0.25112040000000002</c:v>
                </c:pt>
                <c:pt idx="11">
                  <c:v>0.14966889999999999</c:v>
                </c:pt>
                <c:pt idx="12">
                  <c:v>0.13186880000000001</c:v>
                </c:pt>
                <c:pt idx="13">
                  <c:v>0.13549359999999999</c:v>
                </c:pt>
                <c:pt idx="14">
                  <c:v>0.2097157</c:v>
                </c:pt>
                <c:pt idx="17">
                  <c:v>0.13216729999999999</c:v>
                </c:pt>
                <c:pt idx="19">
                  <c:v>0.17104059999999999</c:v>
                </c:pt>
                <c:pt idx="21">
                  <c:v>0.1075711</c:v>
                </c:pt>
                <c:pt idx="22">
                  <c:v>0.1357237</c:v>
                </c:pt>
                <c:pt idx="23">
                  <c:v>0.1577633</c:v>
                </c:pt>
                <c:pt idx="24">
                  <c:v>0.2020528</c:v>
                </c:pt>
                <c:pt idx="25">
                  <c:v>0.14680389999999999</c:v>
                </c:pt>
                <c:pt idx="26">
                  <c:v>0.1111718</c:v>
                </c:pt>
                <c:pt idx="27">
                  <c:v>0.1600867</c:v>
                </c:pt>
                <c:pt idx="28">
                  <c:v>0.1405343</c:v>
                </c:pt>
                <c:pt idx="29">
                  <c:v>0.17140469999999999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D5-488C-8250-8BC7FA873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1072"/>
        <c:axId val="699714408"/>
      </c:scatterChart>
      <c:valAx>
        <c:axId val="69972107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4408"/>
        <c:crosses val="autoZero"/>
        <c:crossBetween val="midCat"/>
        <c:majorUnit val="4"/>
        <c:minorUnit val="1"/>
      </c:valAx>
      <c:valAx>
        <c:axId val="699714408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1072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Roodborst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BD6-4806-93B8-86331C5A45DF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BD6-4806-93B8-86331C5A45DF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ad'!$E$12:$AI$12</c:f>
              <c:numCache>
                <c:formatCode>0.00</c:formatCode>
                <c:ptCount val="31"/>
                <c:pt idx="1">
                  <c:v>0.32729649999999999</c:v>
                </c:pt>
                <c:pt idx="2">
                  <c:v>0.4020454</c:v>
                </c:pt>
                <c:pt idx="3">
                  <c:v>0.23344970000000001</c:v>
                </c:pt>
                <c:pt idx="4">
                  <c:v>0.2453004</c:v>
                </c:pt>
                <c:pt idx="5">
                  <c:v>0.3556473</c:v>
                </c:pt>
                <c:pt idx="6">
                  <c:v>0.30292819999999998</c:v>
                </c:pt>
                <c:pt idx="8">
                  <c:v>0.2086691</c:v>
                </c:pt>
                <c:pt idx="9">
                  <c:v>0.21264479999999999</c:v>
                </c:pt>
                <c:pt idx="10">
                  <c:v>0.1771721</c:v>
                </c:pt>
                <c:pt idx="11">
                  <c:v>0.13623209999999999</c:v>
                </c:pt>
                <c:pt idx="12">
                  <c:v>0.1053542</c:v>
                </c:pt>
                <c:pt idx="13">
                  <c:v>0.4118986</c:v>
                </c:pt>
                <c:pt idx="14">
                  <c:v>0.16242219999999999</c:v>
                </c:pt>
                <c:pt idx="15">
                  <c:v>0.1611581</c:v>
                </c:pt>
                <c:pt idx="16">
                  <c:v>0.25305640000000001</c:v>
                </c:pt>
                <c:pt idx="17">
                  <c:v>0.21218719999999999</c:v>
                </c:pt>
                <c:pt idx="18">
                  <c:v>0.20923320000000001</c:v>
                </c:pt>
                <c:pt idx="19">
                  <c:v>0.48367209999999999</c:v>
                </c:pt>
                <c:pt idx="20">
                  <c:v>0.4832013</c:v>
                </c:pt>
                <c:pt idx="21">
                  <c:v>0.38720700000000002</c:v>
                </c:pt>
                <c:pt idx="22">
                  <c:v>0.3474236</c:v>
                </c:pt>
                <c:pt idx="23">
                  <c:v>0.2138167</c:v>
                </c:pt>
                <c:pt idx="24">
                  <c:v>0.31804949999999999</c:v>
                </c:pt>
                <c:pt idx="25">
                  <c:v>0.3647109</c:v>
                </c:pt>
                <c:pt idx="26">
                  <c:v>0.31879590000000002</c:v>
                </c:pt>
                <c:pt idx="27">
                  <c:v>0.23851729999999999</c:v>
                </c:pt>
                <c:pt idx="28">
                  <c:v>0.49068850000000003</c:v>
                </c:pt>
                <c:pt idx="29">
                  <c:v>0.21342610000000001</c:v>
                </c:pt>
                <c:pt idx="30">
                  <c:v>0.32197540000000002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BD6-4806-93B8-86331C5A45DF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ad'!$E$13:$AI$13</c:f>
              <c:numCache>
                <c:formatCode>0.00</c:formatCode>
                <c:ptCount val="31"/>
                <c:pt idx="1">
                  <c:v>6.0315000000000001E-2</c:v>
                </c:pt>
                <c:pt idx="2">
                  <c:v>0.1677119</c:v>
                </c:pt>
                <c:pt idx="3">
                  <c:v>8.88848E-2</c:v>
                </c:pt>
                <c:pt idx="4">
                  <c:v>0.1018498</c:v>
                </c:pt>
                <c:pt idx="5">
                  <c:v>0.1762609</c:v>
                </c:pt>
                <c:pt idx="6">
                  <c:v>0.1536766</c:v>
                </c:pt>
                <c:pt idx="8">
                  <c:v>8.1540699999999994E-2</c:v>
                </c:pt>
                <c:pt idx="9">
                  <c:v>9.3225799999999998E-2</c:v>
                </c:pt>
                <c:pt idx="10">
                  <c:v>6.04962E-2</c:v>
                </c:pt>
                <c:pt idx="11">
                  <c:v>3.0826800000000001E-2</c:v>
                </c:pt>
                <c:pt idx="12">
                  <c:v>2.4375500000000001E-2</c:v>
                </c:pt>
                <c:pt idx="13">
                  <c:v>0.206986</c:v>
                </c:pt>
                <c:pt idx="14">
                  <c:v>6.9142099999999998E-2</c:v>
                </c:pt>
                <c:pt idx="15">
                  <c:v>6.8268300000000004E-2</c:v>
                </c:pt>
                <c:pt idx="16">
                  <c:v>9.5082700000000006E-2</c:v>
                </c:pt>
                <c:pt idx="17">
                  <c:v>7.2336499999999998E-2</c:v>
                </c:pt>
                <c:pt idx="18">
                  <c:v>7.9519699999999999E-2</c:v>
                </c:pt>
                <c:pt idx="19">
                  <c:v>0.26664939999999998</c:v>
                </c:pt>
                <c:pt idx="20">
                  <c:v>0.30080669999999998</c:v>
                </c:pt>
                <c:pt idx="21">
                  <c:v>0.24602399999999999</c:v>
                </c:pt>
                <c:pt idx="22">
                  <c:v>0.21304699999999999</c:v>
                </c:pt>
                <c:pt idx="23">
                  <c:v>0.1166256</c:v>
                </c:pt>
                <c:pt idx="24">
                  <c:v>0.18292330000000001</c:v>
                </c:pt>
                <c:pt idx="25">
                  <c:v>0.2352861</c:v>
                </c:pt>
                <c:pt idx="26">
                  <c:v>0.2057802</c:v>
                </c:pt>
                <c:pt idx="27">
                  <c:v>0.15215429999999999</c:v>
                </c:pt>
                <c:pt idx="28">
                  <c:v>0.31237399999999999</c:v>
                </c:pt>
                <c:pt idx="29">
                  <c:v>0.1235696</c:v>
                </c:pt>
                <c:pt idx="30">
                  <c:v>0.17584150000000001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D6-4806-93B8-86331C5A45DF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ad'!$E$14:$AI$14</c:f>
              <c:numCache>
                <c:formatCode>0.00</c:formatCode>
                <c:ptCount val="31"/>
                <c:pt idx="1">
                  <c:v>0.78669</c:v>
                </c:pt>
                <c:pt idx="2">
                  <c:v>0.69168980000000002</c:v>
                </c:pt>
                <c:pt idx="3">
                  <c:v>0.48736780000000002</c:v>
                </c:pt>
                <c:pt idx="4">
                  <c:v>0.48229870000000002</c:v>
                </c:pt>
                <c:pt idx="5">
                  <c:v>0.58741160000000003</c:v>
                </c:pt>
                <c:pt idx="6">
                  <c:v>0.50981520000000002</c:v>
                </c:pt>
                <c:pt idx="8">
                  <c:v>0.43921749999999998</c:v>
                </c:pt>
                <c:pt idx="9">
                  <c:v>0.41502159999999999</c:v>
                </c:pt>
                <c:pt idx="10">
                  <c:v>0.4186107</c:v>
                </c:pt>
                <c:pt idx="11">
                  <c:v>0.43885059999999998</c:v>
                </c:pt>
                <c:pt idx="12">
                  <c:v>0.35693330000000001</c:v>
                </c:pt>
                <c:pt idx="13">
                  <c:v>0.6527037</c:v>
                </c:pt>
                <c:pt idx="14">
                  <c:v>0.33610800000000002</c:v>
                </c:pt>
                <c:pt idx="15">
                  <c:v>0.33499630000000002</c:v>
                </c:pt>
                <c:pt idx="16">
                  <c:v>0.52207110000000001</c:v>
                </c:pt>
                <c:pt idx="17">
                  <c:v>0.48194730000000002</c:v>
                </c:pt>
                <c:pt idx="18">
                  <c:v>0.4476387</c:v>
                </c:pt>
                <c:pt idx="19">
                  <c:v>0.70703340000000003</c:v>
                </c:pt>
                <c:pt idx="20">
                  <c:v>0.67018449999999996</c:v>
                </c:pt>
                <c:pt idx="21">
                  <c:v>0.5502785</c:v>
                </c:pt>
                <c:pt idx="22">
                  <c:v>0.51147019999999999</c:v>
                </c:pt>
                <c:pt idx="23">
                  <c:v>0.35907939999999999</c:v>
                </c:pt>
                <c:pt idx="24">
                  <c:v>0.4927918</c:v>
                </c:pt>
                <c:pt idx="25">
                  <c:v>0.51718059999999999</c:v>
                </c:pt>
                <c:pt idx="26">
                  <c:v>0.45808100000000002</c:v>
                </c:pt>
                <c:pt idx="27">
                  <c:v>0.353464</c:v>
                </c:pt>
                <c:pt idx="28">
                  <c:v>0.67140420000000001</c:v>
                </c:pt>
                <c:pt idx="29">
                  <c:v>0.34304839999999998</c:v>
                </c:pt>
                <c:pt idx="30">
                  <c:v>0.51383730000000005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BD6-4806-93B8-86331C5A4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4208"/>
        <c:axId val="699724600"/>
      </c:scatterChart>
      <c:valAx>
        <c:axId val="69972420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4600"/>
        <c:crosses val="autoZero"/>
        <c:crossBetween val="midCat"/>
        <c:majorUnit val="4"/>
        <c:minorUnit val="1"/>
      </c:valAx>
      <c:valAx>
        <c:axId val="69972460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4208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Roodborst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E82-4F94-9F93-BE1BD8F20704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E82-4F94-9F93-BE1BD8F20704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reproductie!$E$12:$AJ$12</c:f>
              <c:numCache>
                <c:formatCode>0.00</c:formatCode>
                <c:ptCount val="32"/>
                <c:pt idx="0">
                  <c:v>0.23317615591423399</c:v>
                </c:pt>
                <c:pt idx="1">
                  <c:v>0.11954727424775199</c:v>
                </c:pt>
                <c:pt idx="2">
                  <c:v>0.10175585074151</c:v>
                </c:pt>
                <c:pt idx="3">
                  <c:v>0.16057587126218201</c:v>
                </c:pt>
                <c:pt idx="4">
                  <c:v>0.18760425902946701</c:v>
                </c:pt>
                <c:pt idx="5">
                  <c:v>0.151754525257557</c:v>
                </c:pt>
                <c:pt idx="6">
                  <c:v>0.14542013728579301</c:v>
                </c:pt>
                <c:pt idx="7">
                  <c:v>0.16299889896397601</c:v>
                </c:pt>
                <c:pt idx="8">
                  <c:v>0.12884310994265699</c:v>
                </c:pt>
                <c:pt idx="9">
                  <c:v>4.1637034049898401E-2</c:v>
                </c:pt>
                <c:pt idx="10">
                  <c:v>0.10824969759816699</c:v>
                </c:pt>
                <c:pt idx="11">
                  <c:v>0.16059644504122</c:v>
                </c:pt>
                <c:pt idx="12">
                  <c:v>0.12684328860420399</c:v>
                </c:pt>
                <c:pt idx="13">
                  <c:v>0.103055136491778</c:v>
                </c:pt>
                <c:pt idx="14">
                  <c:v>9.5967204928443905E-2</c:v>
                </c:pt>
                <c:pt idx="15">
                  <c:v>0.16813599989056699</c:v>
                </c:pt>
                <c:pt idx="16">
                  <c:v>0.135969687545648</c:v>
                </c:pt>
                <c:pt idx="17">
                  <c:v>0.189610639610686</c:v>
                </c:pt>
                <c:pt idx="18">
                  <c:v>0.11116475974817699</c:v>
                </c:pt>
                <c:pt idx="19">
                  <c:v>0.115933365443518</c:v>
                </c:pt>
                <c:pt idx="20">
                  <c:v>0.15409332608706</c:v>
                </c:pt>
                <c:pt idx="21">
                  <c:v>0.13022331758612599</c:v>
                </c:pt>
                <c:pt idx="22">
                  <c:v>0.10669103473036901</c:v>
                </c:pt>
                <c:pt idx="23">
                  <c:v>0.13216994810071001</c:v>
                </c:pt>
                <c:pt idx="24">
                  <c:v>0.142007581899742</c:v>
                </c:pt>
                <c:pt idx="25">
                  <c:v>9.0417510128882994E-2</c:v>
                </c:pt>
                <c:pt idx="26">
                  <c:v>0.123115784463546</c:v>
                </c:pt>
                <c:pt idx="27">
                  <c:v>7.4778006618901605E-2</c:v>
                </c:pt>
                <c:pt idx="28">
                  <c:v>0.14611219330637501</c:v>
                </c:pt>
                <c:pt idx="29">
                  <c:v>0.102764669993061</c:v>
                </c:pt>
                <c:pt idx="30">
                  <c:v>0.15960453944383601</c:v>
                </c:pt>
                <c:pt idx="31">
                  <c:v>0.17214666413482499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82-4F94-9F93-BE1BD8F20704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reproductie!$E$13:$AJ$13</c:f>
              <c:numCache>
                <c:formatCode>0.00</c:formatCode>
                <c:ptCount val="32"/>
                <c:pt idx="0">
                  <c:v>2.5543682063247999E-2</c:v>
                </c:pt>
                <c:pt idx="1">
                  <c:v>1.7358213787705998E-2</c:v>
                </c:pt>
                <c:pt idx="2">
                  <c:v>1.52238310590767E-2</c:v>
                </c:pt>
                <c:pt idx="3">
                  <c:v>2.4101064637076199E-2</c:v>
                </c:pt>
                <c:pt idx="4">
                  <c:v>2.8340469237039301E-2</c:v>
                </c:pt>
                <c:pt idx="5">
                  <c:v>2.2993887757999199E-2</c:v>
                </c:pt>
                <c:pt idx="6">
                  <c:v>2.2020208332597099E-2</c:v>
                </c:pt>
                <c:pt idx="7">
                  <c:v>2.4481346280438999E-2</c:v>
                </c:pt>
                <c:pt idx="8">
                  <c:v>1.9470611528053398E-2</c:v>
                </c:pt>
                <c:pt idx="9">
                  <c:v>6.3315657309265397E-3</c:v>
                </c:pt>
                <c:pt idx="10">
                  <c:v>1.6427010508449899E-2</c:v>
                </c:pt>
                <c:pt idx="11">
                  <c:v>2.4308793858641601E-2</c:v>
                </c:pt>
                <c:pt idx="12">
                  <c:v>1.91485754686853E-2</c:v>
                </c:pt>
                <c:pt idx="13">
                  <c:v>1.5668283999766199E-2</c:v>
                </c:pt>
                <c:pt idx="14">
                  <c:v>1.4592004778779401E-2</c:v>
                </c:pt>
                <c:pt idx="15">
                  <c:v>2.55539304060966E-2</c:v>
                </c:pt>
                <c:pt idx="16">
                  <c:v>2.0691725152406401E-2</c:v>
                </c:pt>
                <c:pt idx="17">
                  <c:v>2.86136843897488E-2</c:v>
                </c:pt>
                <c:pt idx="18">
                  <c:v>1.6828517905402299E-2</c:v>
                </c:pt>
                <c:pt idx="19">
                  <c:v>1.7646920564496901E-2</c:v>
                </c:pt>
                <c:pt idx="20">
                  <c:v>2.3531307471116199E-2</c:v>
                </c:pt>
                <c:pt idx="21">
                  <c:v>1.98958050775149E-2</c:v>
                </c:pt>
                <c:pt idx="22">
                  <c:v>1.6291199282674598E-2</c:v>
                </c:pt>
                <c:pt idx="23">
                  <c:v>2.0136839324505201E-2</c:v>
                </c:pt>
                <c:pt idx="24">
                  <c:v>2.1582611049757599E-2</c:v>
                </c:pt>
                <c:pt idx="25">
                  <c:v>1.38826962296445E-2</c:v>
                </c:pt>
                <c:pt idx="26">
                  <c:v>1.8856536189760398E-2</c:v>
                </c:pt>
                <c:pt idx="27">
                  <c:v>1.1465810010862E-2</c:v>
                </c:pt>
                <c:pt idx="28">
                  <c:v>2.2385715284726201E-2</c:v>
                </c:pt>
                <c:pt idx="29">
                  <c:v>1.5727623744737101E-2</c:v>
                </c:pt>
                <c:pt idx="30">
                  <c:v>2.4301322453114199E-2</c:v>
                </c:pt>
                <c:pt idx="31">
                  <c:v>2.63556428336293E-2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82-4F94-9F93-BE1BD8F20704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reproductie!$E$14:$AJ$14</c:f>
              <c:numCache>
                <c:formatCode>0.00</c:formatCode>
                <c:ptCount val="32"/>
                <c:pt idx="0">
                  <c:v>1.5304862598428599</c:v>
                </c:pt>
                <c:pt idx="1">
                  <c:v>0.48639153880535202</c:v>
                </c:pt>
                <c:pt idx="2">
                  <c:v>0.39033252259001899</c:v>
                </c:pt>
                <c:pt idx="3">
                  <c:v>0.61232575314736304</c:v>
                </c:pt>
                <c:pt idx="4">
                  <c:v>0.705883809360769</c:v>
                </c:pt>
                <c:pt idx="5">
                  <c:v>0.56738826634595096</c:v>
                </c:pt>
                <c:pt idx="6">
                  <c:v>0.54441996448187602</c:v>
                </c:pt>
                <c:pt idx="7">
                  <c:v>0.620744899459162</c:v>
                </c:pt>
                <c:pt idx="8">
                  <c:v>0.48436959681341801</c:v>
                </c:pt>
                <c:pt idx="9">
                  <c:v>0.15436094475753301</c:v>
                </c:pt>
                <c:pt idx="10">
                  <c:v>0.40329463391688603</c:v>
                </c:pt>
                <c:pt idx="11">
                  <c:v>0.60182858519342597</c:v>
                </c:pt>
                <c:pt idx="12">
                  <c:v>0.477778119199324</c:v>
                </c:pt>
                <c:pt idx="13">
                  <c:v>0.38255145252453898</c:v>
                </c:pt>
                <c:pt idx="14">
                  <c:v>0.35616527351861199</c:v>
                </c:pt>
                <c:pt idx="15">
                  <c:v>0.62490091638852696</c:v>
                </c:pt>
                <c:pt idx="16">
                  <c:v>0.50373964681970396</c:v>
                </c:pt>
                <c:pt idx="17">
                  <c:v>0.71515768517528999</c:v>
                </c:pt>
                <c:pt idx="18">
                  <c:v>0.416361937528124</c:v>
                </c:pt>
                <c:pt idx="19">
                  <c:v>0.42926505530804399</c:v>
                </c:pt>
                <c:pt idx="20">
                  <c:v>0.56687072898531399</c:v>
                </c:pt>
                <c:pt idx="21">
                  <c:v>0.47855732238246801</c:v>
                </c:pt>
                <c:pt idx="22">
                  <c:v>0.39253314792910099</c:v>
                </c:pt>
                <c:pt idx="23">
                  <c:v>0.48855763084967102</c:v>
                </c:pt>
                <c:pt idx="24">
                  <c:v>0.52764377548172203</c:v>
                </c:pt>
                <c:pt idx="25">
                  <c:v>0.32874759000783199</c:v>
                </c:pt>
                <c:pt idx="26">
                  <c:v>0.45010833422450203</c:v>
                </c:pt>
                <c:pt idx="27">
                  <c:v>0.27262314997554499</c:v>
                </c:pt>
                <c:pt idx="28">
                  <c:v>0.53385519745949195</c:v>
                </c:pt>
                <c:pt idx="29">
                  <c:v>0.37624514744188198</c:v>
                </c:pt>
                <c:pt idx="30">
                  <c:v>0.59089844471388697</c:v>
                </c:pt>
                <c:pt idx="31">
                  <c:v>0.630355053781815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82-4F94-9F93-BE1BD8F20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5384"/>
        <c:axId val="699723032"/>
      </c:scatterChart>
      <c:valAx>
        <c:axId val="69972538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3032"/>
        <c:crosses val="autoZero"/>
        <c:crossBetween val="midCat"/>
        <c:majorUnit val="4"/>
        <c:minorUnit val="1"/>
      </c:valAx>
      <c:valAx>
        <c:axId val="699723032"/>
        <c:scaling>
          <c:orientation val="minMax"/>
          <c:max val="0.8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5384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Blauwborst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1F6-4B71-BE6F-8FF1BD5BD69C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1F6-4B71-BE6F-8FF1BD5BD69C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reproductie!$E$15:$AJ$15</c:f>
              <c:numCache>
                <c:formatCode>0.00</c:formatCode>
                <c:ptCount val="32"/>
                <c:pt idx="0">
                  <c:v>0.90121142960663103</c:v>
                </c:pt>
                <c:pt idx="1">
                  <c:v>0.67076842831418604</c:v>
                </c:pt>
                <c:pt idx="2">
                  <c:v>0.71887918318481003</c:v>
                </c:pt>
                <c:pt idx="3">
                  <c:v>0.86214820297525696</c:v>
                </c:pt>
                <c:pt idx="4">
                  <c:v>0.60751052598660804</c:v>
                </c:pt>
                <c:pt idx="5">
                  <c:v>0.92600496314156</c:v>
                </c:pt>
                <c:pt idx="6">
                  <c:v>0.69692576862506606</c:v>
                </c:pt>
                <c:pt idx="7">
                  <c:v>0.63641493989143605</c:v>
                </c:pt>
                <c:pt idx="8">
                  <c:v>0.86368776706518402</c:v>
                </c:pt>
                <c:pt idx="9">
                  <c:v>0.78418407264164203</c:v>
                </c:pt>
                <c:pt idx="10">
                  <c:v>0.92158177013520903</c:v>
                </c:pt>
                <c:pt idx="11">
                  <c:v>0.58527574094563595</c:v>
                </c:pt>
                <c:pt idx="12">
                  <c:v>0.55989357408997398</c:v>
                </c:pt>
                <c:pt idx="13">
                  <c:v>0.50868534505221596</c:v>
                </c:pt>
                <c:pt idx="14">
                  <c:v>0.75087606685900199</c:v>
                </c:pt>
                <c:pt idx="15">
                  <c:v>1.2636339519575901</c:v>
                </c:pt>
                <c:pt idx="16">
                  <c:v>0.92856221543244999</c:v>
                </c:pt>
                <c:pt idx="17">
                  <c:v>0.78675458709932</c:v>
                </c:pt>
                <c:pt idx="18">
                  <c:v>0.569504020449626</c:v>
                </c:pt>
                <c:pt idx="19">
                  <c:v>0.61778050693193398</c:v>
                </c:pt>
                <c:pt idx="20">
                  <c:v>0.77479766095007996</c:v>
                </c:pt>
                <c:pt idx="21">
                  <c:v>0.54629293900903297</c:v>
                </c:pt>
                <c:pt idx="22">
                  <c:v>0.46253437920060497</c:v>
                </c:pt>
                <c:pt idx="23">
                  <c:v>0.99783895998497796</c:v>
                </c:pt>
                <c:pt idx="24">
                  <c:v>0.66859198964895095</c:v>
                </c:pt>
                <c:pt idx="25">
                  <c:v>0.62353967658891996</c:v>
                </c:pt>
                <c:pt idx="26">
                  <c:v>0.57189209170212496</c:v>
                </c:pt>
                <c:pt idx="27">
                  <c:v>0.51486248421025405</c:v>
                </c:pt>
                <c:pt idx="28">
                  <c:v>0.54992416291449198</c:v>
                </c:pt>
                <c:pt idx="29">
                  <c:v>0.48543230288946998</c:v>
                </c:pt>
                <c:pt idx="30">
                  <c:v>0.47725687330967298</c:v>
                </c:pt>
                <c:pt idx="31">
                  <c:v>0.77576933251964297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F6-4B71-BE6F-8FF1BD5BD69C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reproductie!$E$16:$AJ$16</c:f>
              <c:numCache>
                <c:formatCode>0.00</c:formatCode>
                <c:ptCount val="32"/>
                <c:pt idx="0">
                  <c:v>0.42196817471055698</c:v>
                </c:pt>
                <c:pt idx="1">
                  <c:v>0.37223995978109697</c:v>
                </c:pt>
                <c:pt idx="2">
                  <c:v>0.40210805583527398</c:v>
                </c:pt>
                <c:pt idx="3">
                  <c:v>0.52370747686856001</c:v>
                </c:pt>
                <c:pt idx="4">
                  <c:v>0.35985239381511602</c:v>
                </c:pt>
                <c:pt idx="5">
                  <c:v>0.58690057331289103</c:v>
                </c:pt>
                <c:pt idx="6">
                  <c:v>0.43539269745065601</c:v>
                </c:pt>
                <c:pt idx="7">
                  <c:v>0.41091647520132402</c:v>
                </c:pt>
                <c:pt idx="8">
                  <c:v>0.57505699753698103</c:v>
                </c:pt>
                <c:pt idx="9">
                  <c:v>0.52824000009905403</c:v>
                </c:pt>
                <c:pt idx="10">
                  <c:v>0.62018487680186796</c:v>
                </c:pt>
                <c:pt idx="11">
                  <c:v>0.37852932140386603</c:v>
                </c:pt>
                <c:pt idx="12">
                  <c:v>0.35315922875962402</c:v>
                </c:pt>
                <c:pt idx="13">
                  <c:v>0.31055131746491199</c:v>
                </c:pt>
                <c:pt idx="14">
                  <c:v>0.48857524657088602</c:v>
                </c:pt>
                <c:pt idx="15">
                  <c:v>0.832065690591968</c:v>
                </c:pt>
                <c:pt idx="16">
                  <c:v>0.62374891157857704</c:v>
                </c:pt>
                <c:pt idx="17">
                  <c:v>0.53337470714684998</c:v>
                </c:pt>
                <c:pt idx="18">
                  <c:v>0.37653556680384098</c:v>
                </c:pt>
                <c:pt idx="19">
                  <c:v>0.41097955181149998</c:v>
                </c:pt>
                <c:pt idx="20">
                  <c:v>0.51970516848759196</c:v>
                </c:pt>
                <c:pt idx="21">
                  <c:v>0.35563141650494401</c:v>
                </c:pt>
                <c:pt idx="22">
                  <c:v>0.30320501915485398</c:v>
                </c:pt>
                <c:pt idx="23">
                  <c:v>0.66557411989705995</c:v>
                </c:pt>
                <c:pt idx="24">
                  <c:v>0.41428422586569702</c:v>
                </c:pt>
                <c:pt idx="25">
                  <c:v>0.39956728924728802</c:v>
                </c:pt>
                <c:pt idx="26">
                  <c:v>0.37309772528402202</c:v>
                </c:pt>
                <c:pt idx="27">
                  <c:v>0.33275799253702798</c:v>
                </c:pt>
                <c:pt idx="28">
                  <c:v>0.35232778981826302</c:v>
                </c:pt>
                <c:pt idx="29">
                  <c:v>0.30408086024800701</c:v>
                </c:pt>
                <c:pt idx="30">
                  <c:v>0.29683459738443602</c:v>
                </c:pt>
                <c:pt idx="31">
                  <c:v>0.48478520965184002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F6-4B71-BE6F-8FF1BD5BD69C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reproductie!$E$17:$AJ$17</c:f>
              <c:numCache>
                <c:formatCode>0.00</c:formatCode>
                <c:ptCount val="32"/>
                <c:pt idx="0">
                  <c:v>1.95099739672835</c:v>
                </c:pt>
                <c:pt idx="1">
                  <c:v>1.2058054784479599</c:v>
                </c:pt>
                <c:pt idx="2">
                  <c:v>1.2836430244621999</c:v>
                </c:pt>
                <c:pt idx="3">
                  <c:v>1.41807913414453</c:v>
                </c:pt>
                <c:pt idx="4">
                  <c:v>1.02054076117438</c:v>
                </c:pt>
                <c:pt idx="5">
                  <c:v>1.45920796659883</c:v>
                </c:pt>
                <c:pt idx="6">
                  <c:v>1.1094680105729</c:v>
                </c:pt>
                <c:pt idx="7">
                  <c:v>0.98043004833579706</c:v>
                </c:pt>
                <c:pt idx="8">
                  <c:v>1.29388298359924</c:v>
                </c:pt>
                <c:pt idx="9">
                  <c:v>1.16028071970117</c:v>
                </c:pt>
                <c:pt idx="10">
                  <c:v>1.36594818286908</c:v>
                </c:pt>
                <c:pt idx="11">
                  <c:v>0.89947322614640102</c:v>
                </c:pt>
                <c:pt idx="12">
                  <c:v>0.88118532073613198</c:v>
                </c:pt>
                <c:pt idx="13">
                  <c:v>0.82478502338658599</c:v>
                </c:pt>
                <c:pt idx="14">
                  <c:v>1.1496553693809</c:v>
                </c:pt>
                <c:pt idx="15">
                  <c:v>1.91864679133308</c:v>
                </c:pt>
                <c:pt idx="16">
                  <c:v>1.37888269783693</c:v>
                </c:pt>
                <c:pt idx="17">
                  <c:v>1.1565606850881001</c:v>
                </c:pt>
                <c:pt idx="18">
                  <c:v>0.85687655932597095</c:v>
                </c:pt>
                <c:pt idx="19">
                  <c:v>0.92392017419697003</c:v>
                </c:pt>
                <c:pt idx="20">
                  <c:v>1.1512383504207799</c:v>
                </c:pt>
                <c:pt idx="21">
                  <c:v>0.83390619064794902</c:v>
                </c:pt>
                <c:pt idx="22">
                  <c:v>0.70038304943822205</c:v>
                </c:pt>
                <c:pt idx="23">
                  <c:v>1.4934994331203999</c:v>
                </c:pt>
                <c:pt idx="24">
                  <c:v>1.0736096915856801</c:v>
                </c:pt>
                <c:pt idx="25">
                  <c:v>0.96747208636054405</c:v>
                </c:pt>
                <c:pt idx="26">
                  <c:v>0.87216198573640402</c:v>
                </c:pt>
                <c:pt idx="27">
                  <c:v>0.79147470578038903</c:v>
                </c:pt>
                <c:pt idx="28">
                  <c:v>0.85288712111797604</c:v>
                </c:pt>
                <c:pt idx="29">
                  <c:v>0.76819279335568602</c:v>
                </c:pt>
                <c:pt idx="30">
                  <c:v>0.760787325417417</c:v>
                </c:pt>
                <c:pt idx="31">
                  <c:v>1.2383593851539301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F6-4B71-BE6F-8FF1BD5B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2248"/>
        <c:axId val="699717544"/>
      </c:scatterChart>
      <c:valAx>
        <c:axId val="69972224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7544"/>
        <c:crosses val="autoZero"/>
        <c:crossBetween val="midCat"/>
        <c:majorUnit val="4"/>
        <c:minorUnit val="1"/>
      </c:valAx>
      <c:valAx>
        <c:axId val="699717544"/>
        <c:scaling>
          <c:orientation val="minMax"/>
          <c:max val="2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2248"/>
        <c:crosses val="autoZero"/>
        <c:crossBetween val="midCat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Blauwborst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9B5-4BE7-BDD9-D81BD8E3BA0C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9B5-4BE7-BDD9-D81BD8E3BA0C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ad'!$E$15:$AI$15</c:f>
              <c:numCache>
                <c:formatCode>0.00</c:formatCode>
                <c:ptCount val="31"/>
                <c:pt idx="0">
                  <c:v>0.49763819999999998</c:v>
                </c:pt>
                <c:pt idx="1">
                  <c:v>0.48351559999999999</c:v>
                </c:pt>
                <c:pt idx="2">
                  <c:v>0.59310759999999996</c:v>
                </c:pt>
                <c:pt idx="3">
                  <c:v>0.73184380000000004</c:v>
                </c:pt>
                <c:pt idx="4">
                  <c:v>0.36964049999999998</c:v>
                </c:pt>
                <c:pt idx="5">
                  <c:v>0.6307488</c:v>
                </c:pt>
                <c:pt idx="6">
                  <c:v>0.43745099999999998</c:v>
                </c:pt>
                <c:pt idx="7">
                  <c:v>0.74131979999999997</c:v>
                </c:pt>
                <c:pt idx="8">
                  <c:v>0.65997859999999997</c:v>
                </c:pt>
                <c:pt idx="9">
                  <c:v>0.4229463</c:v>
                </c:pt>
                <c:pt idx="10">
                  <c:v>0.36780459999999998</c:v>
                </c:pt>
                <c:pt idx="11">
                  <c:v>0.4512835</c:v>
                </c:pt>
                <c:pt idx="12">
                  <c:v>0.55103120000000005</c:v>
                </c:pt>
                <c:pt idx="13">
                  <c:v>0.40935949999999999</c:v>
                </c:pt>
                <c:pt idx="14">
                  <c:v>0.52074620000000005</c:v>
                </c:pt>
                <c:pt idx="15">
                  <c:v>0.54434179999999999</c:v>
                </c:pt>
                <c:pt idx="16">
                  <c:v>0.58377990000000002</c:v>
                </c:pt>
                <c:pt idx="17">
                  <c:v>0.33263140000000002</c:v>
                </c:pt>
                <c:pt idx="18">
                  <c:v>0.48927789999999999</c:v>
                </c:pt>
                <c:pt idx="19">
                  <c:v>0.5394757</c:v>
                </c:pt>
                <c:pt idx="20">
                  <c:v>0.457401</c:v>
                </c:pt>
                <c:pt idx="21">
                  <c:v>0.51830100000000001</c:v>
                </c:pt>
                <c:pt idx="22">
                  <c:v>0.50019809999999998</c:v>
                </c:pt>
                <c:pt idx="23">
                  <c:v>0.483761</c:v>
                </c:pt>
                <c:pt idx="24">
                  <c:v>0.50520050000000005</c:v>
                </c:pt>
                <c:pt idx="25">
                  <c:v>0.57328100000000004</c:v>
                </c:pt>
                <c:pt idx="26">
                  <c:v>0.54502499999999998</c:v>
                </c:pt>
                <c:pt idx="27">
                  <c:v>0.45448440000000001</c:v>
                </c:pt>
                <c:pt idx="28">
                  <c:v>0.43399500000000002</c:v>
                </c:pt>
                <c:pt idx="29">
                  <c:v>0.49034640000000002</c:v>
                </c:pt>
                <c:pt idx="30">
                  <c:v>0.32886520000000002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9B5-4BE7-BDD9-D81BD8E3BA0C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ad'!$E$16:$AI$16</c:f>
              <c:numCache>
                <c:formatCode>0.00</c:formatCode>
                <c:ptCount val="31"/>
                <c:pt idx="0">
                  <c:v>0.14513290000000001</c:v>
                </c:pt>
                <c:pt idx="1">
                  <c:v>0.25014160000000002</c:v>
                </c:pt>
                <c:pt idx="2">
                  <c:v>0.32914169999999998</c:v>
                </c:pt>
                <c:pt idx="3">
                  <c:v>0.38601069999999998</c:v>
                </c:pt>
                <c:pt idx="4">
                  <c:v>0.21967120000000001</c:v>
                </c:pt>
                <c:pt idx="5">
                  <c:v>0.41283609999999998</c:v>
                </c:pt>
                <c:pt idx="6">
                  <c:v>0.29819449999999997</c:v>
                </c:pt>
                <c:pt idx="7">
                  <c:v>0.51700369999999995</c:v>
                </c:pt>
                <c:pt idx="8">
                  <c:v>0.47739419999999999</c:v>
                </c:pt>
                <c:pt idx="9">
                  <c:v>0.29677710000000002</c:v>
                </c:pt>
                <c:pt idx="10">
                  <c:v>0.253</c:v>
                </c:pt>
                <c:pt idx="11">
                  <c:v>0.31437100000000001</c:v>
                </c:pt>
                <c:pt idx="12">
                  <c:v>0.36889640000000001</c:v>
                </c:pt>
                <c:pt idx="13">
                  <c:v>0.25437939999999998</c:v>
                </c:pt>
                <c:pt idx="14">
                  <c:v>0.35374840000000002</c:v>
                </c:pt>
                <c:pt idx="15">
                  <c:v>0.37232759999999998</c:v>
                </c:pt>
                <c:pt idx="16">
                  <c:v>0.41257310000000003</c:v>
                </c:pt>
                <c:pt idx="17">
                  <c:v>0.23736860000000001</c:v>
                </c:pt>
                <c:pt idx="18">
                  <c:v>0.35899300000000001</c:v>
                </c:pt>
                <c:pt idx="19">
                  <c:v>0.393515</c:v>
                </c:pt>
                <c:pt idx="20">
                  <c:v>0.33085199999999998</c:v>
                </c:pt>
                <c:pt idx="21">
                  <c:v>0.36869200000000002</c:v>
                </c:pt>
                <c:pt idx="22">
                  <c:v>0.35782760000000002</c:v>
                </c:pt>
                <c:pt idx="23">
                  <c:v>0.33475949999999999</c:v>
                </c:pt>
                <c:pt idx="24">
                  <c:v>0.3437963</c:v>
                </c:pt>
                <c:pt idx="25">
                  <c:v>0.40787849999999998</c:v>
                </c:pt>
                <c:pt idx="26">
                  <c:v>0.38974209999999998</c:v>
                </c:pt>
                <c:pt idx="27">
                  <c:v>0.32072879999999998</c:v>
                </c:pt>
                <c:pt idx="28">
                  <c:v>0.29285169999999999</c:v>
                </c:pt>
                <c:pt idx="29">
                  <c:v>0.32594010000000001</c:v>
                </c:pt>
                <c:pt idx="30">
                  <c:v>0.1920462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9B5-4BE7-BDD9-D81BD8E3BA0C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ad'!$E$17:$AI$17</c:f>
              <c:numCache>
                <c:formatCode>0.00</c:formatCode>
                <c:ptCount val="31"/>
                <c:pt idx="0">
                  <c:v>0.85250709999999996</c:v>
                </c:pt>
                <c:pt idx="1">
                  <c:v>0.72430830000000002</c:v>
                </c:pt>
                <c:pt idx="2">
                  <c:v>0.81240650000000003</c:v>
                </c:pt>
                <c:pt idx="3">
                  <c:v>0.92216319999999996</c:v>
                </c:pt>
                <c:pt idx="4">
                  <c:v>0.5498499</c:v>
                </c:pt>
                <c:pt idx="5">
                  <c:v>0.80582620000000005</c:v>
                </c:pt>
                <c:pt idx="6">
                  <c:v>0.58731650000000002</c:v>
                </c:pt>
                <c:pt idx="7">
                  <c:v>0.88469249999999999</c:v>
                </c:pt>
                <c:pt idx="8">
                  <c:v>0.80484920000000004</c:v>
                </c:pt>
                <c:pt idx="9">
                  <c:v>0.56003709999999995</c:v>
                </c:pt>
                <c:pt idx="10">
                  <c:v>0.4998456</c:v>
                </c:pt>
                <c:pt idx="11">
                  <c:v>0.59599139999999995</c:v>
                </c:pt>
                <c:pt idx="12">
                  <c:v>0.72043699999999999</c:v>
                </c:pt>
                <c:pt idx="13">
                  <c:v>0.58471569999999995</c:v>
                </c:pt>
                <c:pt idx="14">
                  <c:v>0.68323270000000003</c:v>
                </c:pt>
                <c:pt idx="15">
                  <c:v>0.70638959999999995</c:v>
                </c:pt>
                <c:pt idx="16">
                  <c:v>0.73690770000000005</c:v>
                </c:pt>
                <c:pt idx="17">
                  <c:v>0.44387379999999999</c:v>
                </c:pt>
                <c:pt idx="18">
                  <c:v>0.62103589999999997</c:v>
                </c:pt>
                <c:pt idx="19">
                  <c:v>0.67896619999999996</c:v>
                </c:pt>
                <c:pt idx="20">
                  <c:v>0.58969729999999998</c:v>
                </c:pt>
                <c:pt idx="21">
                  <c:v>0.66469900000000004</c:v>
                </c:pt>
                <c:pt idx="22">
                  <c:v>0.64253660000000001</c:v>
                </c:pt>
                <c:pt idx="23">
                  <c:v>0.63570669999999996</c:v>
                </c:pt>
                <c:pt idx="24">
                  <c:v>0.66552789999999995</c:v>
                </c:pt>
                <c:pt idx="25">
                  <c:v>0.72377060000000004</c:v>
                </c:pt>
                <c:pt idx="26">
                  <c:v>0.69201880000000005</c:v>
                </c:pt>
                <c:pt idx="27">
                  <c:v>0.59514809999999996</c:v>
                </c:pt>
                <c:pt idx="28">
                  <c:v>0.58672290000000005</c:v>
                </c:pt>
                <c:pt idx="29">
                  <c:v>0.6568678</c:v>
                </c:pt>
                <c:pt idx="30">
                  <c:v>0.50253119999999996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9B5-4BE7-BDD9-D81BD8E3B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18328"/>
        <c:axId val="699719504"/>
      </c:scatterChart>
      <c:valAx>
        <c:axId val="69971832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9504"/>
        <c:crosses val="autoZero"/>
        <c:crossBetween val="midCat"/>
        <c:majorUnit val="4"/>
        <c:minorUnit val="1"/>
      </c:valAx>
      <c:valAx>
        <c:axId val="69971950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8328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Blauwborst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juv'!$E$15:$AI$15</c:f>
              <c:numCache>
                <c:formatCode>0.00</c:formatCode>
                <c:ptCount val="31"/>
                <c:pt idx="5">
                  <c:v>8.1326399999999993E-2</c:v>
                </c:pt>
                <c:pt idx="9">
                  <c:v>6.7774100000000004E-2</c:v>
                </c:pt>
                <c:pt idx="10">
                  <c:v>6.6460900000000003E-2</c:v>
                </c:pt>
                <c:pt idx="11">
                  <c:v>8.0272099999999999E-2</c:v>
                </c:pt>
                <c:pt idx="13">
                  <c:v>0.110096</c:v>
                </c:pt>
                <c:pt idx="15">
                  <c:v>6.1932099999999997E-2</c:v>
                </c:pt>
                <c:pt idx="16">
                  <c:v>9.8735900000000001E-2</c:v>
                </c:pt>
                <c:pt idx="17">
                  <c:v>5.4901100000000001E-2</c:v>
                </c:pt>
                <c:pt idx="20">
                  <c:v>6.3848500000000002E-2</c:v>
                </c:pt>
                <c:pt idx="21">
                  <c:v>6.2230599999999997E-2</c:v>
                </c:pt>
                <c:pt idx="22">
                  <c:v>8.2061300000000004E-2</c:v>
                </c:pt>
                <c:pt idx="23">
                  <c:v>5.3091600000000003E-2</c:v>
                </c:pt>
                <c:pt idx="24">
                  <c:v>0.14892449999999999</c:v>
                </c:pt>
                <c:pt idx="25">
                  <c:v>8.2697099999999996E-2</c:v>
                </c:pt>
                <c:pt idx="27">
                  <c:v>6.35656E-2</c:v>
                </c:pt>
                <c:pt idx="28">
                  <c:v>6.9003999999999996E-2</c:v>
                </c:pt>
                <c:pt idx="29">
                  <c:v>7.1393200000000004E-2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C8-41FF-A3C3-3DC45983C7FD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juv'!$E$16:$AI$16</c:f>
              <c:numCache>
                <c:formatCode>0.00</c:formatCode>
                <c:ptCount val="31"/>
                <c:pt idx="5">
                  <c:v>3.6023600000000003E-2</c:v>
                </c:pt>
                <c:pt idx="9">
                  <c:v>2.9896699999999998E-2</c:v>
                </c:pt>
                <c:pt idx="10">
                  <c:v>3.1141599999999998E-2</c:v>
                </c:pt>
                <c:pt idx="11">
                  <c:v>3.2855000000000002E-2</c:v>
                </c:pt>
                <c:pt idx="13">
                  <c:v>4.0410000000000001E-2</c:v>
                </c:pt>
                <c:pt idx="15">
                  <c:v>2.9102200000000002E-2</c:v>
                </c:pt>
                <c:pt idx="16">
                  <c:v>5.04398E-2</c:v>
                </c:pt>
                <c:pt idx="17">
                  <c:v>2.5829399999999999E-2</c:v>
                </c:pt>
                <c:pt idx="20">
                  <c:v>3.0006600000000001E-2</c:v>
                </c:pt>
                <c:pt idx="21">
                  <c:v>2.2998899999999999E-2</c:v>
                </c:pt>
                <c:pt idx="22">
                  <c:v>3.3595199999999999E-2</c:v>
                </c:pt>
                <c:pt idx="23">
                  <c:v>2.1791100000000001E-2</c:v>
                </c:pt>
                <c:pt idx="24">
                  <c:v>7.3631100000000005E-2</c:v>
                </c:pt>
                <c:pt idx="25">
                  <c:v>3.3914399999999997E-2</c:v>
                </c:pt>
                <c:pt idx="27">
                  <c:v>2.3453100000000001E-2</c:v>
                </c:pt>
                <c:pt idx="28">
                  <c:v>2.5439400000000001E-2</c:v>
                </c:pt>
                <c:pt idx="29">
                  <c:v>2.24513E-2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C8-41FF-A3C3-3DC45983C7FD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juv'!$E$17:$AI$17</c:f>
              <c:numCache>
                <c:formatCode>0.00</c:formatCode>
                <c:ptCount val="31"/>
                <c:pt idx="5">
                  <c:v>0.1733558</c:v>
                </c:pt>
                <c:pt idx="9">
                  <c:v>0.1463981</c:v>
                </c:pt>
                <c:pt idx="10">
                  <c:v>0.13620650000000001</c:v>
                </c:pt>
                <c:pt idx="11">
                  <c:v>0.18316209999999999</c:v>
                </c:pt>
                <c:pt idx="13">
                  <c:v>0.26657029999999998</c:v>
                </c:pt>
                <c:pt idx="15">
                  <c:v>0.1269546</c:v>
                </c:pt>
                <c:pt idx="16">
                  <c:v>0.1843002</c:v>
                </c:pt>
                <c:pt idx="17">
                  <c:v>0.1129016</c:v>
                </c:pt>
                <c:pt idx="20">
                  <c:v>0.13071450000000001</c:v>
                </c:pt>
                <c:pt idx="21">
                  <c:v>0.15758949999999999</c:v>
                </c:pt>
                <c:pt idx="22">
                  <c:v>0.18692339999999999</c:v>
                </c:pt>
                <c:pt idx="23">
                  <c:v>0.1236674</c:v>
                </c:pt>
                <c:pt idx="24">
                  <c:v>0.2780976</c:v>
                </c:pt>
                <c:pt idx="25">
                  <c:v>0.1879943</c:v>
                </c:pt>
                <c:pt idx="27">
                  <c:v>0.16097500000000001</c:v>
                </c:pt>
                <c:pt idx="28">
                  <c:v>0.17386299999999999</c:v>
                </c:pt>
                <c:pt idx="29">
                  <c:v>0.2046848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C8-41FF-A3C3-3DC45983C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0288"/>
        <c:axId val="699720680"/>
      </c:scatterChart>
      <c:valAx>
        <c:axId val="69972028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0680"/>
        <c:crosses val="autoZero"/>
        <c:crossBetween val="midCat"/>
        <c:majorUnit val="4"/>
        <c:minorUnit val="1"/>
      </c:valAx>
      <c:valAx>
        <c:axId val="699720680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0288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Merel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9C2-4B7D-8F93-59B23172E6FB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9C2-4B7D-8F93-59B23172E6FB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reproductie!$E$18:$AJ$18</c:f>
              <c:numCache>
                <c:formatCode>0.00</c:formatCode>
                <c:ptCount val="32"/>
                <c:pt idx="0">
                  <c:v>0.71914396306951001</c:v>
                </c:pt>
                <c:pt idx="1">
                  <c:v>0.31863383854412403</c:v>
                </c:pt>
                <c:pt idx="2">
                  <c:v>0.48259822927922003</c:v>
                </c:pt>
                <c:pt idx="3">
                  <c:v>0.49792993733094998</c:v>
                </c:pt>
                <c:pt idx="4">
                  <c:v>0.487378629736967</c:v>
                </c:pt>
                <c:pt idx="5">
                  <c:v>0.41375109466454102</c:v>
                </c:pt>
                <c:pt idx="6">
                  <c:v>0.58012539548889197</c:v>
                </c:pt>
                <c:pt idx="7">
                  <c:v>0.39094445146717</c:v>
                </c:pt>
                <c:pt idx="8">
                  <c:v>0.426262338050859</c:v>
                </c:pt>
                <c:pt idx="9">
                  <c:v>0.42896799561882099</c:v>
                </c:pt>
                <c:pt idx="10">
                  <c:v>0.35852479552691602</c:v>
                </c:pt>
                <c:pt idx="11">
                  <c:v>0.51495450227022999</c:v>
                </c:pt>
                <c:pt idx="12">
                  <c:v>0.44490999861386299</c:v>
                </c:pt>
                <c:pt idx="13">
                  <c:v>0.357917860923544</c:v>
                </c:pt>
                <c:pt idx="14">
                  <c:v>0.35415925818057098</c:v>
                </c:pt>
                <c:pt idx="15">
                  <c:v>0.36961364802798702</c:v>
                </c:pt>
                <c:pt idx="16">
                  <c:v>0.36769516306664202</c:v>
                </c:pt>
                <c:pt idx="17">
                  <c:v>0.48328799800915001</c:v>
                </c:pt>
                <c:pt idx="18">
                  <c:v>0.337758072782749</c:v>
                </c:pt>
                <c:pt idx="19">
                  <c:v>0.382493562990255</c:v>
                </c:pt>
                <c:pt idx="20">
                  <c:v>0.65764170044950898</c:v>
                </c:pt>
                <c:pt idx="21">
                  <c:v>0.31667487482387402</c:v>
                </c:pt>
                <c:pt idx="22">
                  <c:v>0.32736645560060101</c:v>
                </c:pt>
                <c:pt idx="23">
                  <c:v>0.30285127737108503</c:v>
                </c:pt>
                <c:pt idx="24">
                  <c:v>0.48757416960146399</c:v>
                </c:pt>
                <c:pt idx="25">
                  <c:v>0.45957345081506501</c:v>
                </c:pt>
                <c:pt idx="26">
                  <c:v>0.36090426623229199</c:v>
                </c:pt>
                <c:pt idx="27">
                  <c:v>0.41025153776356199</c:v>
                </c:pt>
                <c:pt idx="28">
                  <c:v>0.42820093241139401</c:v>
                </c:pt>
                <c:pt idx="29">
                  <c:v>0.44386204256779199</c:v>
                </c:pt>
                <c:pt idx="30">
                  <c:v>0.50824228515589798</c:v>
                </c:pt>
                <c:pt idx="31">
                  <c:v>0.396730270542625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C2-4B7D-8F93-59B23172E6FB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reproductie!$E$19:$AJ$19</c:f>
              <c:numCache>
                <c:formatCode>0.00</c:formatCode>
                <c:ptCount val="32"/>
                <c:pt idx="0">
                  <c:v>0.326902278268699</c:v>
                </c:pt>
                <c:pt idx="1">
                  <c:v>0.16390884743592299</c:v>
                </c:pt>
                <c:pt idx="2">
                  <c:v>0.30296299242644498</c:v>
                </c:pt>
                <c:pt idx="3">
                  <c:v>0.31113280712216301</c:v>
                </c:pt>
                <c:pt idx="4">
                  <c:v>0.31493114813574302</c:v>
                </c:pt>
                <c:pt idx="5">
                  <c:v>0.27156936826307398</c:v>
                </c:pt>
                <c:pt idx="6">
                  <c:v>0.385798114609464</c:v>
                </c:pt>
                <c:pt idx="7">
                  <c:v>0.25767004806906602</c:v>
                </c:pt>
                <c:pt idx="8">
                  <c:v>0.28247249469182401</c:v>
                </c:pt>
                <c:pt idx="9">
                  <c:v>0.282823078150237</c:v>
                </c:pt>
                <c:pt idx="10">
                  <c:v>0.233472111036817</c:v>
                </c:pt>
                <c:pt idx="11">
                  <c:v>0.34462988207234002</c:v>
                </c:pt>
                <c:pt idx="12">
                  <c:v>0.29853099354662899</c:v>
                </c:pt>
                <c:pt idx="13">
                  <c:v>0.239829587141279</c:v>
                </c:pt>
                <c:pt idx="14">
                  <c:v>0.23792582117692801</c:v>
                </c:pt>
                <c:pt idx="15">
                  <c:v>0.24132915455731199</c:v>
                </c:pt>
                <c:pt idx="16">
                  <c:v>0.24510384681529099</c:v>
                </c:pt>
                <c:pt idx="17">
                  <c:v>0.31934972436257097</c:v>
                </c:pt>
                <c:pt idx="18">
                  <c:v>0.223861859676796</c:v>
                </c:pt>
                <c:pt idx="19">
                  <c:v>0.25590115366250599</c:v>
                </c:pt>
                <c:pt idx="20">
                  <c:v>0.454801295209245</c:v>
                </c:pt>
                <c:pt idx="21">
                  <c:v>0.21465368805341201</c:v>
                </c:pt>
                <c:pt idx="22">
                  <c:v>0.22175953004167001</c:v>
                </c:pt>
                <c:pt idx="23">
                  <c:v>0.20273600718639101</c:v>
                </c:pt>
                <c:pt idx="24">
                  <c:v>0.32572161695400598</c:v>
                </c:pt>
                <c:pt idx="25">
                  <c:v>0.30149821773283297</c:v>
                </c:pt>
                <c:pt idx="26">
                  <c:v>0.238088679955308</c:v>
                </c:pt>
                <c:pt idx="27">
                  <c:v>0.27197764288271598</c:v>
                </c:pt>
                <c:pt idx="28">
                  <c:v>0.28592413468786798</c:v>
                </c:pt>
                <c:pt idx="29">
                  <c:v>0.29400964194764501</c:v>
                </c:pt>
                <c:pt idx="30">
                  <c:v>0.33004857192908499</c:v>
                </c:pt>
                <c:pt idx="31">
                  <c:v>0.23919350564835701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C2-4B7D-8F93-59B23172E6FB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reproductie!$E$20:$AJ$20</c:f>
              <c:numCache>
                <c:formatCode>0.00</c:formatCode>
                <c:ptCount val="32"/>
                <c:pt idx="0">
                  <c:v>1.5584209326157099</c:v>
                </c:pt>
                <c:pt idx="1">
                  <c:v>0.60341379797182204</c:v>
                </c:pt>
                <c:pt idx="2">
                  <c:v>0.761280052588439</c:v>
                </c:pt>
                <c:pt idx="3">
                  <c:v>0.79019199847164601</c:v>
                </c:pt>
                <c:pt idx="4">
                  <c:v>0.74766898543524396</c:v>
                </c:pt>
                <c:pt idx="5">
                  <c:v>0.624117928087354</c:v>
                </c:pt>
                <c:pt idx="6">
                  <c:v>0.86481835342436197</c:v>
                </c:pt>
                <c:pt idx="7">
                  <c:v>0.58731700664680297</c:v>
                </c:pt>
                <c:pt idx="8">
                  <c:v>0.63674793810929398</c:v>
                </c:pt>
                <c:pt idx="9">
                  <c:v>0.64445808565606999</c:v>
                </c:pt>
                <c:pt idx="10">
                  <c:v>0.54447964114660696</c:v>
                </c:pt>
                <c:pt idx="11">
                  <c:v>0.76223393647169302</c:v>
                </c:pt>
                <c:pt idx="12">
                  <c:v>0.65662569432102502</c:v>
                </c:pt>
                <c:pt idx="13">
                  <c:v>0.52845345187139703</c:v>
                </c:pt>
                <c:pt idx="14">
                  <c:v>0.52171498665467098</c:v>
                </c:pt>
                <c:pt idx="15">
                  <c:v>0.56059267911349198</c:v>
                </c:pt>
                <c:pt idx="16">
                  <c:v>0.54624759197125505</c:v>
                </c:pt>
                <c:pt idx="17">
                  <c:v>0.72457236473973297</c:v>
                </c:pt>
                <c:pt idx="18">
                  <c:v>0.50406093489030801</c:v>
                </c:pt>
                <c:pt idx="19">
                  <c:v>0.56606300160602396</c:v>
                </c:pt>
                <c:pt idx="20">
                  <c:v>0.94151014083692697</c:v>
                </c:pt>
                <c:pt idx="21">
                  <c:v>0.46222215795049698</c:v>
                </c:pt>
                <c:pt idx="22">
                  <c:v>0.47815301219591999</c:v>
                </c:pt>
                <c:pt idx="23">
                  <c:v>0.447457891205507</c:v>
                </c:pt>
                <c:pt idx="24">
                  <c:v>0.72309693940700304</c:v>
                </c:pt>
                <c:pt idx="25">
                  <c:v>0.69415971657868503</c:v>
                </c:pt>
                <c:pt idx="26">
                  <c:v>0.54173412603380799</c:v>
                </c:pt>
                <c:pt idx="27">
                  <c:v>0.61296483823654402</c:v>
                </c:pt>
                <c:pt idx="28">
                  <c:v>0.63499521037677098</c:v>
                </c:pt>
                <c:pt idx="29">
                  <c:v>0.66372826576460398</c:v>
                </c:pt>
                <c:pt idx="30">
                  <c:v>0.77581642926959304</c:v>
                </c:pt>
                <c:pt idx="31">
                  <c:v>0.65029545933462096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9C2-4B7D-8F93-59B23172E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34400"/>
        <c:axId val="699732832"/>
      </c:scatterChart>
      <c:valAx>
        <c:axId val="69973440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2832"/>
        <c:crosses val="autoZero"/>
        <c:crossBetween val="midCat"/>
        <c:majorUnit val="4"/>
        <c:minorUnit val="1"/>
      </c:valAx>
      <c:valAx>
        <c:axId val="69973283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4400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Merel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E5F-4698-A38C-D0F48BEDA71C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E5F-4698-A38C-D0F48BEDA71C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ad'!$E$18:$AI$18</c:f>
              <c:numCache>
                <c:formatCode>0.00</c:formatCode>
                <c:ptCount val="31"/>
                <c:pt idx="0">
                  <c:v>0.1002228</c:v>
                </c:pt>
                <c:pt idx="1">
                  <c:v>0.4106707</c:v>
                </c:pt>
                <c:pt idx="2">
                  <c:v>0.29283130000000002</c:v>
                </c:pt>
                <c:pt idx="3">
                  <c:v>0.55823719999999999</c:v>
                </c:pt>
                <c:pt idx="4">
                  <c:v>0.55312450000000002</c:v>
                </c:pt>
                <c:pt idx="5">
                  <c:v>0.54561090000000001</c:v>
                </c:pt>
                <c:pt idx="6">
                  <c:v>0.4627019</c:v>
                </c:pt>
                <c:pt idx="7">
                  <c:v>0.49168869999999998</c:v>
                </c:pt>
                <c:pt idx="8">
                  <c:v>0.6124115</c:v>
                </c:pt>
                <c:pt idx="9">
                  <c:v>0.46643839999999998</c:v>
                </c:pt>
                <c:pt idx="10">
                  <c:v>0.4101591</c:v>
                </c:pt>
                <c:pt idx="11">
                  <c:v>0.48980960000000001</c:v>
                </c:pt>
                <c:pt idx="12">
                  <c:v>0.47108929999999999</c:v>
                </c:pt>
                <c:pt idx="13">
                  <c:v>0.57227119999999998</c:v>
                </c:pt>
                <c:pt idx="14">
                  <c:v>0.42193910000000001</c:v>
                </c:pt>
                <c:pt idx="15">
                  <c:v>0.45842650000000001</c:v>
                </c:pt>
                <c:pt idx="16">
                  <c:v>0.4824215</c:v>
                </c:pt>
                <c:pt idx="17">
                  <c:v>0.44307980000000002</c:v>
                </c:pt>
                <c:pt idx="18">
                  <c:v>0.45117780000000002</c:v>
                </c:pt>
                <c:pt idx="19">
                  <c:v>0.51951159999999996</c:v>
                </c:pt>
                <c:pt idx="20">
                  <c:v>0.52231360000000004</c:v>
                </c:pt>
                <c:pt idx="21">
                  <c:v>0.56241649999999999</c:v>
                </c:pt>
                <c:pt idx="22">
                  <c:v>0.46578180000000002</c:v>
                </c:pt>
                <c:pt idx="23">
                  <c:v>0.38977109999999998</c:v>
                </c:pt>
                <c:pt idx="24">
                  <c:v>0.38960280000000003</c:v>
                </c:pt>
                <c:pt idx="25">
                  <c:v>0.61210419999999999</c:v>
                </c:pt>
                <c:pt idx="26">
                  <c:v>0.48813099999999998</c:v>
                </c:pt>
                <c:pt idx="27">
                  <c:v>0.60769779999999995</c:v>
                </c:pt>
                <c:pt idx="28">
                  <c:v>0.49748300000000001</c:v>
                </c:pt>
                <c:pt idx="29">
                  <c:v>0.49033019999999999</c:v>
                </c:pt>
                <c:pt idx="30">
                  <c:v>0.3546147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5F-4698-A38C-D0F48BEDA71C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ad'!$E$19:$AI$19</c:f>
              <c:numCache>
                <c:formatCode>0.00</c:formatCode>
                <c:ptCount val="31"/>
                <c:pt idx="0">
                  <c:v>1.29751E-2</c:v>
                </c:pt>
                <c:pt idx="1">
                  <c:v>0.2066915</c:v>
                </c:pt>
                <c:pt idx="2">
                  <c:v>0.18510289999999999</c:v>
                </c:pt>
                <c:pt idx="3">
                  <c:v>0.40008969999999999</c:v>
                </c:pt>
                <c:pt idx="4">
                  <c:v>0.41982629999999999</c:v>
                </c:pt>
                <c:pt idx="5">
                  <c:v>0.4284731</c:v>
                </c:pt>
                <c:pt idx="6">
                  <c:v>0.35654639999999999</c:v>
                </c:pt>
                <c:pt idx="7">
                  <c:v>0.37934820000000002</c:v>
                </c:pt>
                <c:pt idx="8">
                  <c:v>0.48076819999999998</c:v>
                </c:pt>
                <c:pt idx="9">
                  <c:v>0.35846329999999998</c:v>
                </c:pt>
                <c:pt idx="10">
                  <c:v>0.31535350000000001</c:v>
                </c:pt>
                <c:pt idx="11">
                  <c:v>0.37997439999999999</c:v>
                </c:pt>
                <c:pt idx="12">
                  <c:v>0.3714634</c:v>
                </c:pt>
                <c:pt idx="13">
                  <c:v>0.45825460000000001</c:v>
                </c:pt>
                <c:pt idx="14">
                  <c:v>0.32983960000000001</c:v>
                </c:pt>
                <c:pt idx="15">
                  <c:v>0.35372720000000002</c:v>
                </c:pt>
                <c:pt idx="16">
                  <c:v>0.36902380000000001</c:v>
                </c:pt>
                <c:pt idx="17">
                  <c:v>0.3346346</c:v>
                </c:pt>
                <c:pt idx="18">
                  <c:v>0.34777419999999998</c:v>
                </c:pt>
                <c:pt idx="19">
                  <c:v>0.4098929</c:v>
                </c:pt>
                <c:pt idx="20">
                  <c:v>0.42722120000000002</c:v>
                </c:pt>
                <c:pt idx="21">
                  <c:v>0.46930189999999999</c:v>
                </c:pt>
                <c:pt idx="22">
                  <c:v>0.38345410000000002</c:v>
                </c:pt>
                <c:pt idx="23">
                  <c:v>0.3103127</c:v>
                </c:pt>
                <c:pt idx="24">
                  <c:v>0.30396669999999998</c:v>
                </c:pt>
                <c:pt idx="25">
                  <c:v>0.4855854</c:v>
                </c:pt>
                <c:pt idx="26">
                  <c:v>0.3908739</c:v>
                </c:pt>
                <c:pt idx="27">
                  <c:v>0.49063129999999999</c:v>
                </c:pt>
                <c:pt idx="28">
                  <c:v>0.39734730000000001</c:v>
                </c:pt>
                <c:pt idx="29">
                  <c:v>0.3755925</c:v>
                </c:pt>
                <c:pt idx="30">
                  <c:v>0.2492549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5F-4698-A38C-D0F48BEDA71C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ad'!$E$20:$AI$20</c:f>
              <c:numCache>
                <c:formatCode>0.00</c:formatCode>
                <c:ptCount val="31"/>
                <c:pt idx="0">
                  <c:v>0.48554310000000001</c:v>
                </c:pt>
                <c:pt idx="1">
                  <c:v>0.65080930000000003</c:v>
                </c:pt>
                <c:pt idx="2">
                  <c:v>0.43016070000000001</c:v>
                </c:pt>
                <c:pt idx="3">
                  <c:v>0.7053931</c:v>
                </c:pt>
                <c:pt idx="4">
                  <c:v>0.67919890000000005</c:v>
                </c:pt>
                <c:pt idx="5">
                  <c:v>0.65790859999999995</c:v>
                </c:pt>
                <c:pt idx="6">
                  <c:v>0.57235009999999997</c:v>
                </c:pt>
                <c:pt idx="7">
                  <c:v>0.60487489999999999</c:v>
                </c:pt>
                <c:pt idx="8">
                  <c:v>0.7294602</c:v>
                </c:pt>
                <c:pt idx="9">
                  <c:v>0.57765219999999995</c:v>
                </c:pt>
                <c:pt idx="10">
                  <c:v>0.51214590000000004</c:v>
                </c:pt>
                <c:pt idx="11">
                  <c:v>0.60063759999999999</c:v>
                </c:pt>
                <c:pt idx="12">
                  <c:v>0.57307300000000005</c:v>
                </c:pt>
                <c:pt idx="13">
                  <c:v>0.67909560000000002</c:v>
                </c:pt>
                <c:pt idx="14">
                  <c:v>0.51980820000000005</c:v>
                </c:pt>
                <c:pt idx="15">
                  <c:v>0.56693039999999995</c:v>
                </c:pt>
                <c:pt idx="16">
                  <c:v>0.5976591</c:v>
                </c:pt>
                <c:pt idx="17">
                  <c:v>0.55723639999999997</c:v>
                </c:pt>
                <c:pt idx="18">
                  <c:v>0.5589769</c:v>
                </c:pt>
                <c:pt idx="19">
                  <c:v>0.62728340000000005</c:v>
                </c:pt>
                <c:pt idx="20">
                  <c:v>0.61581560000000002</c:v>
                </c:pt>
                <c:pt idx="21">
                  <c:v>0.65133160000000001</c:v>
                </c:pt>
                <c:pt idx="22">
                  <c:v>0.55001679999999997</c:v>
                </c:pt>
                <c:pt idx="23">
                  <c:v>0.47554679999999999</c:v>
                </c:pt>
                <c:pt idx="24">
                  <c:v>0.4826357</c:v>
                </c:pt>
                <c:pt idx="25">
                  <c:v>0.72512069999999995</c:v>
                </c:pt>
                <c:pt idx="26">
                  <c:v>0.58629529999999996</c:v>
                </c:pt>
                <c:pt idx="27">
                  <c:v>0.71356660000000005</c:v>
                </c:pt>
                <c:pt idx="28">
                  <c:v>0.59782109999999999</c:v>
                </c:pt>
                <c:pt idx="29">
                  <c:v>0.60609579999999996</c:v>
                </c:pt>
                <c:pt idx="30">
                  <c:v>0.4762576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E5F-4698-A38C-D0F48BEDA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5776"/>
        <c:axId val="699727736"/>
      </c:scatterChart>
      <c:valAx>
        <c:axId val="69972577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7736"/>
        <c:crosses val="autoZero"/>
        <c:crossBetween val="midCat"/>
        <c:majorUnit val="4"/>
        <c:minorUnit val="1"/>
      </c:valAx>
      <c:valAx>
        <c:axId val="699727736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5776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Merel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CFD-4F0C-AF6B-D25B5573DDCC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CFD-4F0C-AF6B-D25B5573DDCC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juv'!$E$18:$AI$18</c:f>
              <c:numCache>
                <c:formatCode>0.00</c:formatCode>
                <c:ptCount val="31"/>
                <c:pt idx="0">
                  <c:v>0.2056597</c:v>
                </c:pt>
                <c:pt idx="1">
                  <c:v>0.23854649999999999</c:v>
                </c:pt>
                <c:pt idx="2">
                  <c:v>0.1217665</c:v>
                </c:pt>
                <c:pt idx="3">
                  <c:v>0.1359445</c:v>
                </c:pt>
                <c:pt idx="4">
                  <c:v>0.15512500000000001</c:v>
                </c:pt>
                <c:pt idx="5">
                  <c:v>0.12682669999999999</c:v>
                </c:pt>
                <c:pt idx="6">
                  <c:v>0.1224392</c:v>
                </c:pt>
                <c:pt idx="7">
                  <c:v>7.5677599999999998E-2</c:v>
                </c:pt>
                <c:pt idx="8">
                  <c:v>9.0817099999999998E-2</c:v>
                </c:pt>
                <c:pt idx="9">
                  <c:v>0.124358</c:v>
                </c:pt>
                <c:pt idx="11">
                  <c:v>9.8938200000000004E-2</c:v>
                </c:pt>
                <c:pt idx="12">
                  <c:v>9.7540000000000002E-2</c:v>
                </c:pt>
                <c:pt idx="13">
                  <c:v>8.6281200000000002E-2</c:v>
                </c:pt>
                <c:pt idx="14">
                  <c:v>0.1164473</c:v>
                </c:pt>
                <c:pt idx="15">
                  <c:v>9.6490699999999999E-2</c:v>
                </c:pt>
                <c:pt idx="16">
                  <c:v>6.4610899999999999E-2</c:v>
                </c:pt>
                <c:pt idx="17">
                  <c:v>0.1041518</c:v>
                </c:pt>
                <c:pt idx="18">
                  <c:v>0.1328916</c:v>
                </c:pt>
                <c:pt idx="19">
                  <c:v>0.2164703</c:v>
                </c:pt>
                <c:pt idx="20">
                  <c:v>0.1922943</c:v>
                </c:pt>
                <c:pt idx="21">
                  <c:v>0.1496429</c:v>
                </c:pt>
                <c:pt idx="22">
                  <c:v>0.2038913</c:v>
                </c:pt>
                <c:pt idx="23">
                  <c:v>0.1011161</c:v>
                </c:pt>
                <c:pt idx="24">
                  <c:v>0.1524065</c:v>
                </c:pt>
                <c:pt idx="25">
                  <c:v>0.1783585</c:v>
                </c:pt>
                <c:pt idx="26">
                  <c:v>0.12696940000000001</c:v>
                </c:pt>
                <c:pt idx="27">
                  <c:v>0.1972303</c:v>
                </c:pt>
                <c:pt idx="28">
                  <c:v>0.1536062</c:v>
                </c:pt>
                <c:pt idx="29">
                  <c:v>0.12850110000000001</c:v>
                </c:pt>
                <c:pt idx="30">
                  <c:v>8.6581599999999995E-2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FD-4F0C-AF6B-D25B5573DDCC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juv'!$E$19:$AI$19</c:f>
              <c:numCache>
                <c:formatCode>0.00</c:formatCode>
                <c:ptCount val="31"/>
                <c:pt idx="0">
                  <c:v>6.3220600000000002E-2</c:v>
                </c:pt>
                <c:pt idx="1">
                  <c:v>8.5829100000000005E-2</c:v>
                </c:pt>
                <c:pt idx="2">
                  <c:v>6.0529699999999999E-2</c:v>
                </c:pt>
                <c:pt idx="3">
                  <c:v>7.2935700000000006E-2</c:v>
                </c:pt>
                <c:pt idx="4">
                  <c:v>9.3407599999999993E-2</c:v>
                </c:pt>
                <c:pt idx="5">
                  <c:v>7.17806E-2</c:v>
                </c:pt>
                <c:pt idx="6">
                  <c:v>7.4769299999999997E-2</c:v>
                </c:pt>
                <c:pt idx="7">
                  <c:v>3.7708899999999997E-2</c:v>
                </c:pt>
                <c:pt idx="8">
                  <c:v>4.5147699999999999E-2</c:v>
                </c:pt>
                <c:pt idx="9">
                  <c:v>7.0164699999999997E-2</c:v>
                </c:pt>
                <c:pt idx="11">
                  <c:v>5.5983900000000003E-2</c:v>
                </c:pt>
                <c:pt idx="12">
                  <c:v>5.7609100000000003E-2</c:v>
                </c:pt>
                <c:pt idx="13">
                  <c:v>4.6193499999999998E-2</c:v>
                </c:pt>
                <c:pt idx="14">
                  <c:v>6.8651599999999993E-2</c:v>
                </c:pt>
                <c:pt idx="15">
                  <c:v>4.99584E-2</c:v>
                </c:pt>
                <c:pt idx="16">
                  <c:v>3.06144E-2</c:v>
                </c:pt>
                <c:pt idx="17">
                  <c:v>5.7449100000000003E-2</c:v>
                </c:pt>
                <c:pt idx="18">
                  <c:v>7.7050599999999997E-2</c:v>
                </c:pt>
                <c:pt idx="19">
                  <c:v>0.14743909999999999</c:v>
                </c:pt>
                <c:pt idx="20">
                  <c:v>0.1442541</c:v>
                </c:pt>
                <c:pt idx="21">
                  <c:v>9.4105400000000006E-2</c:v>
                </c:pt>
                <c:pt idx="22">
                  <c:v>0.13842299999999999</c:v>
                </c:pt>
                <c:pt idx="23">
                  <c:v>5.4159699999999998E-2</c:v>
                </c:pt>
                <c:pt idx="24">
                  <c:v>9.9335400000000004E-2</c:v>
                </c:pt>
                <c:pt idx="25">
                  <c:v>0.1092687</c:v>
                </c:pt>
                <c:pt idx="26">
                  <c:v>7.5149300000000002E-2</c:v>
                </c:pt>
                <c:pt idx="27">
                  <c:v>0.1309457</c:v>
                </c:pt>
                <c:pt idx="28">
                  <c:v>9.51182E-2</c:v>
                </c:pt>
                <c:pt idx="29">
                  <c:v>7.2369100000000006E-2</c:v>
                </c:pt>
                <c:pt idx="30">
                  <c:v>3.8370700000000001E-2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FD-4F0C-AF6B-D25B5573DDCC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juv'!$E$20:$AI$20</c:f>
              <c:numCache>
                <c:formatCode>0.00</c:formatCode>
                <c:ptCount val="31"/>
                <c:pt idx="0">
                  <c:v>0.49831009999999998</c:v>
                </c:pt>
                <c:pt idx="1">
                  <c:v>0.5110806</c:v>
                </c:pt>
                <c:pt idx="2">
                  <c:v>0.22980139999999999</c:v>
                </c:pt>
                <c:pt idx="3">
                  <c:v>0.2393335</c:v>
                </c:pt>
                <c:pt idx="4">
                  <c:v>0.2465319</c:v>
                </c:pt>
                <c:pt idx="5">
                  <c:v>0.2143381</c:v>
                </c:pt>
                <c:pt idx="6">
                  <c:v>0.19412479999999999</c:v>
                </c:pt>
                <c:pt idx="7">
                  <c:v>0.14607329999999999</c:v>
                </c:pt>
                <c:pt idx="8">
                  <c:v>0.17425309999999999</c:v>
                </c:pt>
                <c:pt idx="9">
                  <c:v>0.21091399999999999</c:v>
                </c:pt>
                <c:pt idx="11">
                  <c:v>0.16895109999999999</c:v>
                </c:pt>
                <c:pt idx="12">
                  <c:v>0.16043669999999999</c:v>
                </c:pt>
                <c:pt idx="13">
                  <c:v>0.15548670000000001</c:v>
                </c:pt>
                <c:pt idx="14">
                  <c:v>0.19070490000000001</c:v>
                </c:pt>
                <c:pt idx="15">
                  <c:v>0.17823320000000001</c:v>
                </c:pt>
                <c:pt idx="16">
                  <c:v>0.13124810000000001</c:v>
                </c:pt>
                <c:pt idx="17">
                  <c:v>0.1815098</c:v>
                </c:pt>
                <c:pt idx="18">
                  <c:v>0.2195744</c:v>
                </c:pt>
                <c:pt idx="19">
                  <c:v>0.30621359999999997</c:v>
                </c:pt>
                <c:pt idx="20">
                  <c:v>0.25162879999999999</c:v>
                </c:pt>
                <c:pt idx="21">
                  <c:v>0.22964780000000001</c:v>
                </c:pt>
                <c:pt idx="22">
                  <c:v>0.28990470000000002</c:v>
                </c:pt>
                <c:pt idx="23">
                  <c:v>0.1809933</c:v>
                </c:pt>
                <c:pt idx="24">
                  <c:v>0.22669510000000001</c:v>
                </c:pt>
                <c:pt idx="25">
                  <c:v>0.27752260000000001</c:v>
                </c:pt>
                <c:pt idx="26">
                  <c:v>0.2065427</c:v>
                </c:pt>
                <c:pt idx="27">
                  <c:v>0.28602490000000003</c:v>
                </c:pt>
                <c:pt idx="28">
                  <c:v>0.23857629999999999</c:v>
                </c:pt>
                <c:pt idx="29">
                  <c:v>0.2179421</c:v>
                </c:pt>
                <c:pt idx="30">
                  <c:v>0.18379010000000001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CFD-4F0C-AF6B-D25B5573D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35576"/>
        <c:axId val="699733616"/>
      </c:scatterChart>
      <c:valAx>
        <c:axId val="69973557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3616"/>
        <c:crosses val="autoZero"/>
        <c:crossBetween val="midCat"/>
        <c:majorUnit val="4"/>
        <c:minorUnit val="1"/>
      </c:valAx>
      <c:valAx>
        <c:axId val="699733616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5576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Zanglijster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E2C-4F50-825F-ABBB26E8C670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E2C-4F50-825F-ABBB26E8C670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reproductie!$E$21:$AJ$21</c:f>
              <c:numCache>
                <c:formatCode>0.00</c:formatCode>
                <c:ptCount val="32"/>
                <c:pt idx="0">
                  <c:v>0.61446639367521105</c:v>
                </c:pt>
                <c:pt idx="1">
                  <c:v>0.25758307175282402</c:v>
                </c:pt>
                <c:pt idx="2">
                  <c:v>0.2025124241956</c:v>
                </c:pt>
                <c:pt idx="3">
                  <c:v>0.413365842478916</c:v>
                </c:pt>
                <c:pt idx="4">
                  <c:v>0.23115450987797501</c:v>
                </c:pt>
                <c:pt idx="5">
                  <c:v>0.383282061188847</c:v>
                </c:pt>
                <c:pt idx="6">
                  <c:v>0.37596555918472702</c:v>
                </c:pt>
                <c:pt idx="7">
                  <c:v>0.294773405297311</c:v>
                </c:pt>
                <c:pt idx="8">
                  <c:v>0.33857595427486498</c:v>
                </c:pt>
                <c:pt idx="9">
                  <c:v>0.35114882272296999</c:v>
                </c:pt>
                <c:pt idx="10">
                  <c:v>0.41981488217605401</c:v>
                </c:pt>
                <c:pt idx="11">
                  <c:v>0.353971982587234</c:v>
                </c:pt>
                <c:pt idx="12">
                  <c:v>0.35285667918417701</c:v>
                </c:pt>
                <c:pt idx="13">
                  <c:v>0.311332475981561</c:v>
                </c:pt>
                <c:pt idx="14">
                  <c:v>0.28168927830080398</c:v>
                </c:pt>
                <c:pt idx="15">
                  <c:v>0.39492050950930402</c:v>
                </c:pt>
                <c:pt idx="16">
                  <c:v>0.294520777457558</c:v>
                </c:pt>
                <c:pt idx="17">
                  <c:v>0.31653591926517699</c:v>
                </c:pt>
                <c:pt idx="18">
                  <c:v>0.270006924658313</c:v>
                </c:pt>
                <c:pt idx="19">
                  <c:v>0.192564946737876</c:v>
                </c:pt>
                <c:pt idx="20">
                  <c:v>0.44799438373478701</c:v>
                </c:pt>
                <c:pt idx="21">
                  <c:v>0.235790523666111</c:v>
                </c:pt>
                <c:pt idx="22">
                  <c:v>0.22545558395443899</c:v>
                </c:pt>
                <c:pt idx="23">
                  <c:v>0.219954974290925</c:v>
                </c:pt>
                <c:pt idx="24">
                  <c:v>0.50762533445040803</c:v>
                </c:pt>
                <c:pt idx="25">
                  <c:v>0.21582869972358701</c:v>
                </c:pt>
                <c:pt idx="26">
                  <c:v>0.27875921415156302</c:v>
                </c:pt>
                <c:pt idx="27">
                  <c:v>0.21062300233866901</c:v>
                </c:pt>
                <c:pt idx="28">
                  <c:v>0.28850187321401699</c:v>
                </c:pt>
                <c:pt idx="29">
                  <c:v>0.20300153688907299</c:v>
                </c:pt>
                <c:pt idx="30">
                  <c:v>0.28978529890009203</c:v>
                </c:pt>
                <c:pt idx="31">
                  <c:v>0.38355598513842498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2C-4F50-825F-ABBB26E8C670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reproductie!$E$22:$AJ$22</c:f>
              <c:numCache>
                <c:formatCode>0.00</c:formatCode>
                <c:ptCount val="32"/>
                <c:pt idx="0">
                  <c:v>0.15909520553836901</c:v>
                </c:pt>
                <c:pt idx="1">
                  <c:v>0.113850093244414</c:v>
                </c:pt>
                <c:pt idx="2">
                  <c:v>9.3481209740532395E-2</c:v>
                </c:pt>
                <c:pt idx="3">
                  <c:v>0.214562976497229</c:v>
                </c:pt>
                <c:pt idx="4">
                  <c:v>0.119608787578387</c:v>
                </c:pt>
                <c:pt idx="5">
                  <c:v>0.22069112457520201</c:v>
                </c:pt>
                <c:pt idx="6">
                  <c:v>0.21568695520089301</c:v>
                </c:pt>
                <c:pt idx="7">
                  <c:v>0.16107784805240299</c:v>
                </c:pt>
                <c:pt idx="8">
                  <c:v>0.194054110282116</c:v>
                </c:pt>
                <c:pt idx="9">
                  <c:v>0.20264963791181301</c:v>
                </c:pt>
                <c:pt idx="10">
                  <c:v>0.23895724151304501</c:v>
                </c:pt>
                <c:pt idx="11">
                  <c:v>0.204700222155592</c:v>
                </c:pt>
                <c:pt idx="12">
                  <c:v>0.205218642988135</c:v>
                </c:pt>
                <c:pt idx="13">
                  <c:v>0.18234610090832601</c:v>
                </c:pt>
                <c:pt idx="14">
                  <c:v>0.163527650398479</c:v>
                </c:pt>
                <c:pt idx="15">
                  <c:v>0.22547088662529899</c:v>
                </c:pt>
                <c:pt idx="16">
                  <c:v>0.168307892870702</c:v>
                </c:pt>
                <c:pt idx="17">
                  <c:v>0.18116999379865401</c:v>
                </c:pt>
                <c:pt idx="18">
                  <c:v>0.15789150869835999</c:v>
                </c:pt>
                <c:pt idx="19">
                  <c:v>0.110968693305491</c:v>
                </c:pt>
                <c:pt idx="20">
                  <c:v>0.27062918129827901</c:v>
                </c:pt>
                <c:pt idx="21">
                  <c:v>0.13820564075675601</c:v>
                </c:pt>
                <c:pt idx="22">
                  <c:v>0.13233222550345</c:v>
                </c:pt>
                <c:pt idx="23">
                  <c:v>0.12809771950162399</c:v>
                </c:pt>
                <c:pt idx="24">
                  <c:v>0.29746481480236397</c:v>
                </c:pt>
                <c:pt idx="25">
                  <c:v>0.12829124579505399</c:v>
                </c:pt>
                <c:pt idx="26">
                  <c:v>0.16399760560398499</c:v>
                </c:pt>
                <c:pt idx="27">
                  <c:v>0.122626797251376</c:v>
                </c:pt>
                <c:pt idx="28">
                  <c:v>0.16964312729387701</c:v>
                </c:pt>
                <c:pt idx="29">
                  <c:v>0.116282941844916</c:v>
                </c:pt>
                <c:pt idx="30">
                  <c:v>0.15983004166634099</c:v>
                </c:pt>
                <c:pt idx="31">
                  <c:v>0.21670993351057899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2C-4F50-825F-ABBB26E8C670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reproductie!$E$23:$AJ$23</c:f>
              <c:numCache>
                <c:formatCode>0.00</c:formatCode>
                <c:ptCount val="32"/>
                <c:pt idx="0">
                  <c:v>2.5326346804986399</c:v>
                </c:pt>
                <c:pt idx="1">
                  <c:v>0.57024983212478797</c:v>
                </c:pt>
                <c:pt idx="2">
                  <c:v>0.42273464665021898</c:v>
                </c:pt>
                <c:pt idx="3">
                  <c:v>0.78416956417873995</c:v>
                </c:pt>
                <c:pt idx="4">
                  <c:v>0.43561993280731798</c:v>
                </c:pt>
                <c:pt idx="5">
                  <c:v>0.65264902823470905</c:v>
                </c:pt>
                <c:pt idx="6">
                  <c:v>0.64327964059285503</c:v>
                </c:pt>
                <c:pt idx="7">
                  <c:v>0.52870092580500805</c:v>
                </c:pt>
                <c:pt idx="8">
                  <c:v>0.57934077951561502</c:v>
                </c:pt>
                <c:pt idx="9">
                  <c:v>0.59662165008916002</c:v>
                </c:pt>
                <c:pt idx="10">
                  <c:v>0.72396312539208796</c:v>
                </c:pt>
                <c:pt idx="11">
                  <c:v>0.59986325114744499</c:v>
                </c:pt>
                <c:pt idx="12">
                  <c:v>0.59456686774109402</c:v>
                </c:pt>
                <c:pt idx="13">
                  <c:v>0.51963815357980403</c:v>
                </c:pt>
                <c:pt idx="14">
                  <c:v>0.474613209030876</c:v>
                </c:pt>
                <c:pt idx="15">
                  <c:v>0.67762910746526495</c:v>
                </c:pt>
                <c:pt idx="16">
                  <c:v>0.50428353981747498</c:v>
                </c:pt>
                <c:pt idx="17">
                  <c:v>0.54154204870600797</c:v>
                </c:pt>
                <c:pt idx="18">
                  <c:v>0.45134931523900101</c:v>
                </c:pt>
                <c:pt idx="19">
                  <c:v>0.325994676076028</c:v>
                </c:pt>
                <c:pt idx="20">
                  <c:v>0.72612510327602697</c:v>
                </c:pt>
                <c:pt idx="21">
                  <c:v>0.39306095005112801</c:v>
                </c:pt>
                <c:pt idx="22">
                  <c:v>0.37583885491642699</c:v>
                </c:pt>
                <c:pt idx="23">
                  <c:v>0.36930717304377803</c:v>
                </c:pt>
                <c:pt idx="24">
                  <c:v>0.85023354860453904</c:v>
                </c:pt>
                <c:pt idx="25">
                  <c:v>0.354894278733343</c:v>
                </c:pt>
                <c:pt idx="26">
                  <c:v>0.46382382077815099</c:v>
                </c:pt>
                <c:pt idx="27">
                  <c:v>0.35372224515652601</c:v>
                </c:pt>
                <c:pt idx="28">
                  <c:v>0.48050461165950298</c:v>
                </c:pt>
                <c:pt idx="29">
                  <c:v>0.34625297586859</c:v>
                </c:pt>
                <c:pt idx="30">
                  <c:v>0.514626919735379</c:v>
                </c:pt>
                <c:pt idx="31">
                  <c:v>0.66642125309953704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E2C-4F50-825F-ABBB26E8C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6168"/>
        <c:axId val="699730480"/>
      </c:scatterChart>
      <c:valAx>
        <c:axId val="69972616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0480"/>
        <c:crosses val="autoZero"/>
        <c:crossBetween val="midCat"/>
        <c:majorUnit val="4"/>
        <c:minorUnit val="1"/>
      </c:valAx>
      <c:valAx>
        <c:axId val="69973048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6168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Grote Bonte Specht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8B9-4B30-A2BC-2626A8063826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8B9-4B30-A2BC-2626A8063826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reproductie!$E$3:$AJ$3</c:f>
              <c:numCache>
                <c:formatCode>0.00</c:formatCode>
                <c:ptCount val="32"/>
                <c:pt idx="0">
                  <c:v>0.69414413861709601</c:v>
                </c:pt>
                <c:pt idx="1">
                  <c:v>1.8680869007650001</c:v>
                </c:pt>
                <c:pt idx="2">
                  <c:v>0.390981870291506</c:v>
                </c:pt>
                <c:pt idx="3">
                  <c:v>0.47950669089551701</c:v>
                </c:pt>
                <c:pt idx="4">
                  <c:v>0.41911448250002198</c:v>
                </c:pt>
                <c:pt idx="5">
                  <c:v>0.727471543215371</c:v>
                </c:pt>
                <c:pt idx="6">
                  <c:v>0.71727969438299</c:v>
                </c:pt>
                <c:pt idx="7">
                  <c:v>0.53075203388862102</c:v>
                </c:pt>
                <c:pt idx="8">
                  <c:v>0.53427192797717404</c:v>
                </c:pt>
                <c:pt idx="9">
                  <c:v>1.26712033377324</c:v>
                </c:pt>
                <c:pt idx="10">
                  <c:v>1.58259153627305</c:v>
                </c:pt>
                <c:pt idx="11">
                  <c:v>1.0130494282526601</c:v>
                </c:pt>
                <c:pt idx="12">
                  <c:v>0.27973650497894298</c:v>
                </c:pt>
                <c:pt idx="13">
                  <c:v>1.0015448748329401</c:v>
                </c:pt>
                <c:pt idx="14">
                  <c:v>0.67428176589295596</c:v>
                </c:pt>
                <c:pt idx="15">
                  <c:v>0.77657427188007999</c:v>
                </c:pt>
                <c:pt idx="16">
                  <c:v>0.89665612634787495</c:v>
                </c:pt>
                <c:pt idx="17">
                  <c:v>1.0404795548938699</c:v>
                </c:pt>
                <c:pt idx="18">
                  <c:v>1.0206889051186601</c:v>
                </c:pt>
                <c:pt idx="19">
                  <c:v>0.98642196975630103</c:v>
                </c:pt>
                <c:pt idx="20">
                  <c:v>0.77125143861365497</c:v>
                </c:pt>
                <c:pt idx="21">
                  <c:v>1.1908286009425599</c:v>
                </c:pt>
                <c:pt idx="22">
                  <c:v>1.0019876145692399</c:v>
                </c:pt>
                <c:pt idx="23">
                  <c:v>1.46911588072525</c:v>
                </c:pt>
                <c:pt idx="24">
                  <c:v>0.84172477435791204</c:v>
                </c:pt>
                <c:pt idx="25">
                  <c:v>1.4790763087676599</c:v>
                </c:pt>
                <c:pt idx="26">
                  <c:v>1.39544918836028</c:v>
                </c:pt>
                <c:pt idx="27">
                  <c:v>1.4755249970840201</c:v>
                </c:pt>
                <c:pt idx="28">
                  <c:v>1.3699528960287599</c:v>
                </c:pt>
                <c:pt idx="29">
                  <c:v>1.02086637921098</c:v>
                </c:pt>
                <c:pt idx="30">
                  <c:v>0.96424096017093996</c:v>
                </c:pt>
                <c:pt idx="31">
                  <c:v>1.36871754365795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B9-4B30-A2BC-2626A8063826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reproductie!$E$4:$AJ$4</c:f>
              <c:numCache>
                <c:formatCode>0.00</c:formatCode>
                <c:ptCount val="32"/>
                <c:pt idx="2">
                  <c:v>0.13364591272993601</c:v>
                </c:pt>
                <c:pt idx="3">
                  <c:v>0.15225066587125699</c:v>
                </c:pt>
                <c:pt idx="4">
                  <c:v>0.107596247479934</c:v>
                </c:pt>
                <c:pt idx="5">
                  <c:v>0.28351031111255498</c:v>
                </c:pt>
                <c:pt idx="6">
                  <c:v>0.24103842129272701</c:v>
                </c:pt>
                <c:pt idx="7">
                  <c:v>0.21146391556703401</c:v>
                </c:pt>
                <c:pt idx="8">
                  <c:v>0.170053723755384</c:v>
                </c:pt>
                <c:pt idx="9">
                  <c:v>0.50516912116482304</c:v>
                </c:pt>
                <c:pt idx="10">
                  <c:v>0.59341096041829</c:v>
                </c:pt>
                <c:pt idx="11">
                  <c:v>0.41202147961027102</c:v>
                </c:pt>
                <c:pt idx="12">
                  <c:v>8.6120560402730098E-2</c:v>
                </c:pt>
                <c:pt idx="13">
                  <c:v>0.45639235840199499</c:v>
                </c:pt>
                <c:pt idx="14">
                  <c:v>0.27890963525185902</c:v>
                </c:pt>
                <c:pt idx="15">
                  <c:v>0.32241117987737</c:v>
                </c:pt>
                <c:pt idx="16">
                  <c:v>0.389282112131345</c:v>
                </c:pt>
                <c:pt idx="17">
                  <c:v>0.47894016108682202</c:v>
                </c:pt>
                <c:pt idx="18">
                  <c:v>0.46690140404726599</c:v>
                </c:pt>
                <c:pt idx="19">
                  <c:v>0.46507176362623798</c:v>
                </c:pt>
                <c:pt idx="20">
                  <c:v>0.36054024614667901</c:v>
                </c:pt>
                <c:pt idx="21">
                  <c:v>0.56759778788840498</c:v>
                </c:pt>
                <c:pt idx="22">
                  <c:v>0.45888827269679799</c:v>
                </c:pt>
                <c:pt idx="23">
                  <c:v>0.71937397570679895</c:v>
                </c:pt>
                <c:pt idx="24">
                  <c:v>0.38605444506356301</c:v>
                </c:pt>
                <c:pt idx="25">
                  <c:v>0.721320838459099</c:v>
                </c:pt>
                <c:pt idx="26">
                  <c:v>0.679401467977366</c:v>
                </c:pt>
                <c:pt idx="27">
                  <c:v>0.70594607194762204</c:v>
                </c:pt>
                <c:pt idx="28">
                  <c:v>0.64436573091017701</c:v>
                </c:pt>
                <c:pt idx="29">
                  <c:v>0.48084127918612202</c:v>
                </c:pt>
                <c:pt idx="30">
                  <c:v>0.42117427105876498</c:v>
                </c:pt>
                <c:pt idx="31">
                  <c:v>0.61816616117103496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8B9-4B30-A2BC-2626A8063826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reproductie!$E$5:$AJ$5</c:f>
              <c:numCache>
                <c:formatCode>0.0</c:formatCode>
                <c:ptCount val="32"/>
                <c:pt idx="2">
                  <c:v>1.1025880188289401</c:v>
                </c:pt>
                <c:pt idx="3">
                  <c:v>1.45471237481524</c:v>
                </c:pt>
                <c:pt idx="4">
                  <c:v>1.4756184008472799</c:v>
                </c:pt>
                <c:pt idx="5">
                  <c:v>1.8541353917297601</c:v>
                </c:pt>
                <c:pt idx="6">
                  <c:v>2.1158722602596698</c:v>
                </c:pt>
                <c:pt idx="7">
                  <c:v>1.29563415866612</c:v>
                </c:pt>
                <c:pt idx="8">
                  <c:v>1.60755821864298</c:v>
                </c:pt>
                <c:pt idx="9">
                  <c:v>3.2049290674495801</c:v>
                </c:pt>
                <c:pt idx="10">
                  <c:v>4.3758463704705601</c:v>
                </c:pt>
                <c:pt idx="11">
                  <c:v>2.4910830673534701</c:v>
                </c:pt>
                <c:pt idx="12">
                  <c:v>0.82961233364550802</c:v>
                </c:pt>
                <c:pt idx="13">
                  <c:v>2.20276926320805</c:v>
                </c:pt>
                <c:pt idx="14">
                  <c:v>1.62139028662391</c:v>
                </c:pt>
                <c:pt idx="15">
                  <c:v>1.87197058700123</c:v>
                </c:pt>
                <c:pt idx="16">
                  <c:v>2.0651692087054201</c:v>
                </c:pt>
                <c:pt idx="17">
                  <c:v>2.2647315971611999</c:v>
                </c:pt>
                <c:pt idx="18">
                  <c:v>2.2389073482212298</c:v>
                </c:pt>
                <c:pt idx="19">
                  <c:v>2.0955474556276998</c:v>
                </c:pt>
                <c:pt idx="20">
                  <c:v>1.64501488592385</c:v>
                </c:pt>
                <c:pt idx="21">
                  <c:v>2.5101126065400199</c:v>
                </c:pt>
                <c:pt idx="22">
                  <c:v>2.1871019789964801</c:v>
                </c:pt>
                <c:pt idx="23">
                  <c:v>3.0146498738174201</c:v>
                </c:pt>
                <c:pt idx="24">
                  <c:v>1.83135605183759</c:v>
                </c:pt>
                <c:pt idx="25">
                  <c:v>3.0514880673755602</c:v>
                </c:pt>
                <c:pt idx="26">
                  <c:v>2.8782152912907799</c:v>
                </c:pt>
                <c:pt idx="27">
                  <c:v>3.0955609302315801</c:v>
                </c:pt>
                <c:pt idx="28">
                  <c:v>2.92071477660603</c:v>
                </c:pt>
                <c:pt idx="29">
                  <c:v>2.1690912427342299</c:v>
                </c:pt>
                <c:pt idx="30">
                  <c:v>2.19769858005581</c:v>
                </c:pt>
                <c:pt idx="31">
                  <c:v>3.04687183415118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8B9-4B30-A2BC-2626A8063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08920"/>
        <c:axId val="699708136"/>
      </c:scatterChart>
      <c:valAx>
        <c:axId val="69970892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8136"/>
        <c:crosses val="autoZero"/>
        <c:crossBetween val="midCat"/>
        <c:majorUnit val="4"/>
        <c:minorUnit val="1"/>
      </c:valAx>
      <c:valAx>
        <c:axId val="699708136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8920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Zanglijster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6E9-4C33-ACF6-1CC49E0C67A3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ad'!$E$21:$AI$21</c:f>
              <c:numCache>
                <c:formatCode>0.00</c:formatCode>
                <c:ptCount val="31"/>
                <c:pt idx="1">
                  <c:v>0.4329442</c:v>
                </c:pt>
                <c:pt idx="2">
                  <c:v>0.4363399</c:v>
                </c:pt>
                <c:pt idx="3">
                  <c:v>0.58589139999999995</c:v>
                </c:pt>
                <c:pt idx="4">
                  <c:v>0.63302849999999999</c:v>
                </c:pt>
                <c:pt idx="5">
                  <c:v>0.44945259999999998</c:v>
                </c:pt>
                <c:pt idx="6">
                  <c:v>0.2659957</c:v>
                </c:pt>
                <c:pt idx="7">
                  <c:v>0.56353350000000002</c:v>
                </c:pt>
                <c:pt idx="8">
                  <c:v>0.32967990000000003</c:v>
                </c:pt>
                <c:pt idx="9">
                  <c:v>0.51875629999999995</c:v>
                </c:pt>
                <c:pt idx="10">
                  <c:v>0.47572239999999999</c:v>
                </c:pt>
                <c:pt idx="11">
                  <c:v>0.29353040000000002</c:v>
                </c:pt>
                <c:pt idx="12">
                  <c:v>0.54645509999999997</c:v>
                </c:pt>
                <c:pt idx="13">
                  <c:v>0.54724379999999995</c:v>
                </c:pt>
                <c:pt idx="14">
                  <c:v>0.26195649999999998</c:v>
                </c:pt>
                <c:pt idx="15">
                  <c:v>0.2979098</c:v>
                </c:pt>
                <c:pt idx="16">
                  <c:v>0.57891219999999999</c:v>
                </c:pt>
                <c:pt idx="17">
                  <c:v>0.5008283</c:v>
                </c:pt>
                <c:pt idx="18">
                  <c:v>0.4500017</c:v>
                </c:pt>
                <c:pt idx="19">
                  <c:v>0.29437029999999997</c:v>
                </c:pt>
                <c:pt idx="20">
                  <c:v>0.63011890000000004</c:v>
                </c:pt>
                <c:pt idx="21">
                  <c:v>0.40261429999999998</c:v>
                </c:pt>
                <c:pt idx="22">
                  <c:v>0.51219230000000004</c:v>
                </c:pt>
                <c:pt idx="23">
                  <c:v>0.33806609999999998</c:v>
                </c:pt>
                <c:pt idx="24">
                  <c:v>0.51113949999999997</c:v>
                </c:pt>
                <c:pt idx="25">
                  <c:v>0.33271830000000002</c:v>
                </c:pt>
                <c:pt idx="26">
                  <c:v>0.35868860000000002</c:v>
                </c:pt>
                <c:pt idx="27">
                  <c:v>0.51847810000000005</c:v>
                </c:pt>
                <c:pt idx="28">
                  <c:v>0.54040129999999997</c:v>
                </c:pt>
                <c:pt idx="29">
                  <c:v>0.41389599999999999</c:v>
                </c:pt>
                <c:pt idx="30">
                  <c:v>0.30324259999999997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E9-4C33-ACF6-1CC49E0C67A3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ad'!$E$22:$AI$22</c:f>
              <c:numCache>
                <c:formatCode>0.00</c:formatCode>
                <c:ptCount val="31"/>
                <c:pt idx="1">
                  <c:v>0.1236284</c:v>
                </c:pt>
                <c:pt idx="2">
                  <c:v>0.19509850000000001</c:v>
                </c:pt>
                <c:pt idx="3">
                  <c:v>0.27365919999999999</c:v>
                </c:pt>
                <c:pt idx="4">
                  <c:v>0.3309954</c:v>
                </c:pt>
                <c:pt idx="5">
                  <c:v>0.24987000000000001</c:v>
                </c:pt>
                <c:pt idx="6">
                  <c:v>0.1360286</c:v>
                </c:pt>
                <c:pt idx="7">
                  <c:v>0.2905973</c:v>
                </c:pt>
                <c:pt idx="8">
                  <c:v>0.18174000000000001</c:v>
                </c:pt>
                <c:pt idx="9">
                  <c:v>0.299651</c:v>
                </c:pt>
                <c:pt idx="10">
                  <c:v>0.26642510000000003</c:v>
                </c:pt>
                <c:pt idx="11">
                  <c:v>0.162302</c:v>
                </c:pt>
                <c:pt idx="12">
                  <c:v>0.3358411</c:v>
                </c:pt>
                <c:pt idx="13">
                  <c:v>0.33474120000000002</c:v>
                </c:pt>
                <c:pt idx="14">
                  <c:v>0.14802119999999999</c:v>
                </c:pt>
                <c:pt idx="15">
                  <c:v>0.15970599999999999</c:v>
                </c:pt>
                <c:pt idx="16">
                  <c:v>0.33104729999999999</c:v>
                </c:pt>
                <c:pt idx="17">
                  <c:v>0.3028535</c:v>
                </c:pt>
                <c:pt idx="18">
                  <c:v>0.26727820000000002</c:v>
                </c:pt>
                <c:pt idx="19">
                  <c:v>0.1792377</c:v>
                </c:pt>
                <c:pt idx="20">
                  <c:v>0.39487620000000001</c:v>
                </c:pt>
                <c:pt idx="21">
                  <c:v>0.26177329999999999</c:v>
                </c:pt>
                <c:pt idx="22">
                  <c:v>0.3384334</c:v>
                </c:pt>
                <c:pt idx="23">
                  <c:v>0.2142037</c:v>
                </c:pt>
                <c:pt idx="24">
                  <c:v>0.30746980000000002</c:v>
                </c:pt>
                <c:pt idx="25">
                  <c:v>0.20687800000000001</c:v>
                </c:pt>
                <c:pt idx="26">
                  <c:v>0.2249419</c:v>
                </c:pt>
                <c:pt idx="27">
                  <c:v>0.34517799999999998</c:v>
                </c:pt>
                <c:pt idx="28">
                  <c:v>0.35571829999999999</c:v>
                </c:pt>
                <c:pt idx="29">
                  <c:v>0.25900810000000002</c:v>
                </c:pt>
                <c:pt idx="30">
                  <c:v>0.15461530000000001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E9-4C33-ACF6-1CC49E0C67A3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ad'!$E$23:$AI$23</c:f>
              <c:numCache>
                <c:formatCode>0.00</c:formatCode>
                <c:ptCount val="31"/>
                <c:pt idx="1">
                  <c:v>0.80515210000000004</c:v>
                </c:pt>
                <c:pt idx="2">
                  <c:v>0.71200779999999997</c:v>
                </c:pt>
                <c:pt idx="3">
                  <c:v>0.8415956</c:v>
                </c:pt>
                <c:pt idx="4">
                  <c:v>0.85743519999999995</c:v>
                </c:pt>
                <c:pt idx="5">
                  <c:v>0.66675399999999996</c:v>
                </c:pt>
                <c:pt idx="6">
                  <c:v>0.45477519999999999</c:v>
                </c:pt>
                <c:pt idx="7">
                  <c:v>0.80274109999999999</c:v>
                </c:pt>
                <c:pt idx="8">
                  <c:v>0.52132120000000004</c:v>
                </c:pt>
                <c:pt idx="9">
                  <c:v>0.73087800000000003</c:v>
                </c:pt>
                <c:pt idx="10">
                  <c:v>0.69390989999999997</c:v>
                </c:pt>
                <c:pt idx="11">
                  <c:v>0.4711824</c:v>
                </c:pt>
                <c:pt idx="12">
                  <c:v>0.74165720000000002</c:v>
                </c:pt>
                <c:pt idx="13">
                  <c:v>0.74381629999999999</c:v>
                </c:pt>
                <c:pt idx="14">
                  <c:v>0.42032419999999998</c:v>
                </c:pt>
                <c:pt idx="15">
                  <c:v>0.48647210000000002</c:v>
                </c:pt>
                <c:pt idx="16">
                  <c:v>0.79250149999999997</c:v>
                </c:pt>
                <c:pt idx="17">
                  <c:v>0.69854369999999999</c:v>
                </c:pt>
                <c:pt idx="18">
                  <c:v>0.64729000000000003</c:v>
                </c:pt>
                <c:pt idx="19">
                  <c:v>0.44349660000000002</c:v>
                </c:pt>
                <c:pt idx="20">
                  <c:v>0.81642550000000003</c:v>
                </c:pt>
                <c:pt idx="21">
                  <c:v>0.56158680000000005</c:v>
                </c:pt>
                <c:pt idx="22">
                  <c:v>0.68305360000000004</c:v>
                </c:pt>
                <c:pt idx="23">
                  <c:v>0.48898229999999998</c:v>
                </c:pt>
                <c:pt idx="24">
                  <c:v>0.71117660000000005</c:v>
                </c:pt>
                <c:pt idx="25">
                  <c:v>0.4880061</c:v>
                </c:pt>
                <c:pt idx="26">
                  <c:v>0.5187349</c:v>
                </c:pt>
                <c:pt idx="27">
                  <c:v>0.68744369999999999</c:v>
                </c:pt>
                <c:pt idx="28">
                  <c:v>0.71461680000000005</c:v>
                </c:pt>
                <c:pt idx="29">
                  <c:v>0.5879181</c:v>
                </c:pt>
                <c:pt idx="30">
                  <c:v>0.50876010000000005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E9-4C33-ACF6-1CC49E0C6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37144"/>
        <c:axId val="699728128"/>
      </c:scatterChart>
      <c:valAx>
        <c:axId val="69973714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8128"/>
        <c:crosses val="autoZero"/>
        <c:crossBetween val="midCat"/>
        <c:majorUnit val="4"/>
        <c:minorUnit val="1"/>
      </c:valAx>
      <c:valAx>
        <c:axId val="699728128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7144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Zanglijster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8E3-4FCF-9C8B-D312F90D7319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8E3-4FCF-9C8B-D312F90D7319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juv'!$E$21:$AI$21</c:f>
              <c:numCache>
                <c:formatCode>0.00</c:formatCode>
                <c:ptCount val="31"/>
                <c:pt idx="0">
                  <c:v>0.2874217</c:v>
                </c:pt>
                <c:pt idx="1">
                  <c:v>9.4561400000000004E-2</c:v>
                </c:pt>
                <c:pt idx="3">
                  <c:v>7.9358100000000001E-2</c:v>
                </c:pt>
                <c:pt idx="4">
                  <c:v>0.12561890000000001</c:v>
                </c:pt>
                <c:pt idx="5">
                  <c:v>5.7625900000000001E-2</c:v>
                </c:pt>
                <c:pt idx="6">
                  <c:v>0.15246509999999999</c:v>
                </c:pt>
                <c:pt idx="8">
                  <c:v>0.16740070000000001</c:v>
                </c:pt>
                <c:pt idx="10">
                  <c:v>6.8298700000000004E-2</c:v>
                </c:pt>
                <c:pt idx="11">
                  <c:v>0.26738980000000001</c:v>
                </c:pt>
                <c:pt idx="12">
                  <c:v>7.9839400000000005E-2</c:v>
                </c:pt>
                <c:pt idx="13">
                  <c:v>6.9276199999999996E-2</c:v>
                </c:pt>
                <c:pt idx="14">
                  <c:v>0.1095448</c:v>
                </c:pt>
                <c:pt idx="15">
                  <c:v>6.1486699999999998E-2</c:v>
                </c:pt>
                <c:pt idx="16">
                  <c:v>0.19833519999999999</c:v>
                </c:pt>
                <c:pt idx="17">
                  <c:v>6.6606299999999993E-2</c:v>
                </c:pt>
                <c:pt idx="18">
                  <c:v>0.22598699999999999</c:v>
                </c:pt>
                <c:pt idx="19">
                  <c:v>0.13410140000000001</c:v>
                </c:pt>
                <c:pt idx="20">
                  <c:v>0.1841151</c:v>
                </c:pt>
                <c:pt idx="21">
                  <c:v>0.1013271</c:v>
                </c:pt>
                <c:pt idx="22">
                  <c:v>0.16522890000000001</c:v>
                </c:pt>
                <c:pt idx="24">
                  <c:v>9.2993800000000001E-2</c:v>
                </c:pt>
                <c:pt idx="25">
                  <c:v>0.13579440000000001</c:v>
                </c:pt>
                <c:pt idx="26">
                  <c:v>0.237127</c:v>
                </c:pt>
                <c:pt idx="27">
                  <c:v>0.104922</c:v>
                </c:pt>
                <c:pt idx="28">
                  <c:v>8.4210699999999999E-2</c:v>
                </c:pt>
                <c:pt idx="29">
                  <c:v>0.119174</c:v>
                </c:pt>
                <c:pt idx="30">
                  <c:v>0.1154197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8E3-4FCF-9C8B-D312F90D7319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juv'!$E$22:$AI$22</c:f>
              <c:numCache>
                <c:formatCode>0.00</c:formatCode>
                <c:ptCount val="31"/>
                <c:pt idx="0">
                  <c:v>2.8066199999999999E-2</c:v>
                </c:pt>
                <c:pt idx="1">
                  <c:v>1.1992299999999999E-2</c:v>
                </c:pt>
                <c:pt idx="3">
                  <c:v>1.85519E-2</c:v>
                </c:pt>
                <c:pt idx="4">
                  <c:v>2.85522E-2</c:v>
                </c:pt>
                <c:pt idx="5">
                  <c:v>1.35046E-2</c:v>
                </c:pt>
                <c:pt idx="6">
                  <c:v>6.2560299999999999E-2</c:v>
                </c:pt>
                <c:pt idx="8">
                  <c:v>6.3683600000000007E-2</c:v>
                </c:pt>
                <c:pt idx="10">
                  <c:v>1.5946599999999998E-2</c:v>
                </c:pt>
                <c:pt idx="11">
                  <c:v>0.12956809999999999</c:v>
                </c:pt>
                <c:pt idx="12">
                  <c:v>2.4093300000000002E-2</c:v>
                </c:pt>
                <c:pt idx="13">
                  <c:v>1.61403E-2</c:v>
                </c:pt>
                <c:pt idx="14">
                  <c:v>3.2440200000000002E-2</c:v>
                </c:pt>
                <c:pt idx="15">
                  <c:v>1.4506700000000001E-2</c:v>
                </c:pt>
                <c:pt idx="16">
                  <c:v>8.1152100000000005E-2</c:v>
                </c:pt>
                <c:pt idx="17">
                  <c:v>1.5631800000000001E-2</c:v>
                </c:pt>
                <c:pt idx="18">
                  <c:v>9.6903299999999998E-2</c:v>
                </c:pt>
                <c:pt idx="19">
                  <c:v>4.6813100000000003E-2</c:v>
                </c:pt>
                <c:pt idx="20">
                  <c:v>9.2246900000000007E-2</c:v>
                </c:pt>
                <c:pt idx="21">
                  <c:v>3.0487E-2</c:v>
                </c:pt>
                <c:pt idx="22">
                  <c:v>6.7767800000000003E-2</c:v>
                </c:pt>
                <c:pt idx="24">
                  <c:v>3.2453000000000003E-2</c:v>
                </c:pt>
                <c:pt idx="25">
                  <c:v>5.2107199999999999E-2</c:v>
                </c:pt>
                <c:pt idx="26">
                  <c:v>0.1193871</c:v>
                </c:pt>
                <c:pt idx="27">
                  <c:v>3.67228E-2</c:v>
                </c:pt>
                <c:pt idx="28">
                  <c:v>2.5292499999999999E-2</c:v>
                </c:pt>
                <c:pt idx="29">
                  <c:v>3.5009800000000001E-2</c:v>
                </c:pt>
                <c:pt idx="30">
                  <c:v>2.5914300000000001E-2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8E3-4FCF-9C8B-D312F90D7319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juv'!$E$23:$AI$23</c:f>
              <c:numCache>
                <c:formatCode>0.00</c:formatCode>
                <c:ptCount val="31"/>
                <c:pt idx="0">
                  <c:v>0.84926429999999997</c:v>
                </c:pt>
                <c:pt idx="1">
                  <c:v>0.47329729999999998</c:v>
                </c:pt>
                <c:pt idx="3">
                  <c:v>0.28216530000000001</c:v>
                </c:pt>
                <c:pt idx="4">
                  <c:v>0.41254030000000003</c:v>
                </c:pt>
                <c:pt idx="5">
                  <c:v>0.21454670000000001</c:v>
                </c:pt>
                <c:pt idx="6">
                  <c:v>0.3265632</c:v>
                </c:pt>
                <c:pt idx="8">
                  <c:v>0.37278260000000002</c:v>
                </c:pt>
                <c:pt idx="10">
                  <c:v>0.2490272</c:v>
                </c:pt>
                <c:pt idx="11">
                  <c:v>0.4722711</c:v>
                </c:pt>
                <c:pt idx="12">
                  <c:v>0.23368359999999999</c:v>
                </c:pt>
                <c:pt idx="13">
                  <c:v>0.2524554</c:v>
                </c:pt>
                <c:pt idx="14">
                  <c:v>0.3110057</c:v>
                </c:pt>
                <c:pt idx="15">
                  <c:v>0.22575770000000001</c:v>
                </c:pt>
                <c:pt idx="16">
                  <c:v>0.4093463</c:v>
                </c:pt>
                <c:pt idx="17">
                  <c:v>0.24280479999999999</c:v>
                </c:pt>
                <c:pt idx="18">
                  <c:v>0.44272610000000001</c:v>
                </c:pt>
                <c:pt idx="19">
                  <c:v>0.3281211</c:v>
                </c:pt>
                <c:pt idx="20">
                  <c:v>0.33382820000000002</c:v>
                </c:pt>
                <c:pt idx="21">
                  <c:v>0.28789310000000001</c:v>
                </c:pt>
                <c:pt idx="22">
                  <c:v>0.35020079999999998</c:v>
                </c:pt>
                <c:pt idx="24">
                  <c:v>0.23861979999999999</c:v>
                </c:pt>
                <c:pt idx="25">
                  <c:v>0.3099403</c:v>
                </c:pt>
                <c:pt idx="26">
                  <c:v>0.4161144</c:v>
                </c:pt>
                <c:pt idx="27">
                  <c:v>0.26494119999999999</c:v>
                </c:pt>
                <c:pt idx="28">
                  <c:v>0.24577009999999999</c:v>
                </c:pt>
                <c:pt idx="29">
                  <c:v>0.33535579999999998</c:v>
                </c:pt>
                <c:pt idx="30">
                  <c:v>0.39022390000000001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8E3-4FCF-9C8B-D312F90D7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8912"/>
        <c:axId val="699729304"/>
      </c:scatterChart>
      <c:valAx>
        <c:axId val="69972891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9304"/>
        <c:crosses val="autoZero"/>
        <c:crossBetween val="midCat"/>
        <c:majorUnit val="4"/>
        <c:minorUnit val="1"/>
      </c:valAx>
      <c:valAx>
        <c:axId val="699729304"/>
        <c:scaling>
          <c:orientation val="minMax"/>
          <c:max val="0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8912"/>
        <c:crosses val="autoZero"/>
        <c:crossBetween val="midCat"/>
        <c:majorUnit val="0.1"/>
        <c:min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Rietzanger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45D-4427-B18F-CB28FCFBE47C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45D-4427-B18F-CB28FCFBE47C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reproductie!$E$24:$AJ$24</c:f>
              <c:numCache>
                <c:formatCode>0.00</c:formatCode>
                <c:ptCount val="32"/>
                <c:pt idx="0">
                  <c:v>3.7939140619951099</c:v>
                </c:pt>
                <c:pt idx="1">
                  <c:v>3.6168104722998198</c:v>
                </c:pt>
                <c:pt idx="2">
                  <c:v>1.66410417627966</c:v>
                </c:pt>
                <c:pt idx="3">
                  <c:v>2.0566329958343901</c:v>
                </c:pt>
                <c:pt idx="4">
                  <c:v>3.0066780659683201</c:v>
                </c:pt>
                <c:pt idx="5">
                  <c:v>2.0781798096189701</c:v>
                </c:pt>
                <c:pt idx="6">
                  <c:v>2.1283717654216501</c:v>
                </c:pt>
                <c:pt idx="7">
                  <c:v>2.3312911830744198</c:v>
                </c:pt>
                <c:pt idx="8">
                  <c:v>2.9562438974253298</c:v>
                </c:pt>
                <c:pt idx="9">
                  <c:v>2.8359574146254398</c:v>
                </c:pt>
                <c:pt idx="10">
                  <c:v>2.8833151700519499</c:v>
                </c:pt>
                <c:pt idx="11">
                  <c:v>2.1195014987890302</c:v>
                </c:pt>
                <c:pt idx="12">
                  <c:v>2.17489845076279</c:v>
                </c:pt>
                <c:pt idx="13">
                  <c:v>2.3802922529619601</c:v>
                </c:pt>
                <c:pt idx="14">
                  <c:v>3.0055700975399802</c:v>
                </c:pt>
                <c:pt idx="15">
                  <c:v>3.0294752544662602</c:v>
                </c:pt>
                <c:pt idx="16">
                  <c:v>2.07392376047817</c:v>
                </c:pt>
                <c:pt idx="17">
                  <c:v>2.1135976013819899</c:v>
                </c:pt>
                <c:pt idx="18">
                  <c:v>2.3046766098481601</c:v>
                </c:pt>
                <c:pt idx="19">
                  <c:v>1.79792759150297</c:v>
                </c:pt>
                <c:pt idx="20">
                  <c:v>2.6553955508195402</c:v>
                </c:pt>
                <c:pt idx="21">
                  <c:v>2.26293729709881</c:v>
                </c:pt>
                <c:pt idx="22">
                  <c:v>2.2214291177513199</c:v>
                </c:pt>
                <c:pt idx="23">
                  <c:v>2.9211431737370899</c:v>
                </c:pt>
                <c:pt idx="24">
                  <c:v>3.0438507947717999</c:v>
                </c:pt>
                <c:pt idx="25">
                  <c:v>2.82694483250499</c:v>
                </c:pt>
                <c:pt idx="26">
                  <c:v>1.45313522606382</c:v>
                </c:pt>
                <c:pt idx="27">
                  <c:v>1.7192964118091201</c:v>
                </c:pt>
                <c:pt idx="28">
                  <c:v>1.8751722251460601</c:v>
                </c:pt>
                <c:pt idx="29">
                  <c:v>1.6576789957048499</c:v>
                </c:pt>
                <c:pt idx="30">
                  <c:v>2.1296130441736598</c:v>
                </c:pt>
                <c:pt idx="31">
                  <c:v>2.50287450833902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5D-4427-B18F-CB28FCFBE47C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reproductie!$E$25:$AJ$25</c:f>
              <c:numCache>
                <c:formatCode>0.00</c:formatCode>
                <c:ptCount val="32"/>
                <c:pt idx="0">
                  <c:v>2.2601549333011199</c:v>
                </c:pt>
                <c:pt idx="1">
                  <c:v>2.3604088576939199</c:v>
                </c:pt>
                <c:pt idx="2">
                  <c:v>1.2329110133771</c:v>
                </c:pt>
                <c:pt idx="3">
                  <c:v>1.44757281963997</c:v>
                </c:pt>
                <c:pt idx="4">
                  <c:v>2.1170587795775702</c:v>
                </c:pt>
                <c:pt idx="5">
                  <c:v>1.5562236964802201</c:v>
                </c:pt>
                <c:pt idx="6">
                  <c:v>1.65219917438555</c:v>
                </c:pt>
                <c:pt idx="7">
                  <c:v>1.7663218660748199</c:v>
                </c:pt>
                <c:pt idx="8">
                  <c:v>2.2571583302957401</c:v>
                </c:pt>
                <c:pt idx="9">
                  <c:v>2.1737004275034</c:v>
                </c:pt>
                <c:pt idx="10">
                  <c:v>2.25931099875163</c:v>
                </c:pt>
                <c:pt idx="11">
                  <c:v>1.5741407173281701</c:v>
                </c:pt>
                <c:pt idx="12">
                  <c:v>1.6100470592312199</c:v>
                </c:pt>
                <c:pt idx="13">
                  <c:v>1.7661167589181701</c:v>
                </c:pt>
                <c:pt idx="14">
                  <c:v>2.3040484392390401</c:v>
                </c:pt>
                <c:pt idx="15">
                  <c:v>2.3580355469841598</c:v>
                </c:pt>
                <c:pt idx="16">
                  <c:v>1.6438600718444301</c:v>
                </c:pt>
                <c:pt idx="17">
                  <c:v>1.6851124503399699</c:v>
                </c:pt>
                <c:pt idx="18">
                  <c:v>1.75559901557543</c:v>
                </c:pt>
                <c:pt idx="19">
                  <c:v>1.40281777983344</c:v>
                </c:pt>
                <c:pt idx="20">
                  <c:v>2.0865074438899698</c:v>
                </c:pt>
                <c:pt idx="21">
                  <c:v>1.7522554189863699</c:v>
                </c:pt>
                <c:pt idx="22">
                  <c:v>1.7471565128497799</c:v>
                </c:pt>
                <c:pt idx="23">
                  <c:v>2.33500289180895</c:v>
                </c:pt>
                <c:pt idx="24">
                  <c:v>2.3471813134677699</c:v>
                </c:pt>
                <c:pt idx="25">
                  <c:v>2.2279227406442099</c:v>
                </c:pt>
                <c:pt idx="26">
                  <c:v>1.1601341855769001</c:v>
                </c:pt>
                <c:pt idx="27">
                  <c:v>1.36861968775952</c:v>
                </c:pt>
                <c:pt idx="28">
                  <c:v>1.4689329420077299</c:v>
                </c:pt>
                <c:pt idx="29">
                  <c:v>1.32360821216405</c:v>
                </c:pt>
                <c:pt idx="30">
                  <c:v>1.68151964956471</c:v>
                </c:pt>
                <c:pt idx="31">
                  <c:v>2.0163095898441701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45D-4427-B18F-CB28FCFBE47C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reproductie!$E$26:$AJ$26</c:f>
              <c:numCache>
                <c:formatCode>0.00</c:formatCode>
                <c:ptCount val="32"/>
                <c:pt idx="0">
                  <c:v>6.6927959528883001</c:v>
                </c:pt>
                <c:pt idx="1">
                  <c:v>5.6983613382131804</c:v>
                </c:pt>
                <c:pt idx="2">
                  <c:v>2.2581740570680999</c:v>
                </c:pt>
                <c:pt idx="3">
                  <c:v>2.9520819404783301</c:v>
                </c:pt>
                <c:pt idx="4">
                  <c:v>4.3328473877093501</c:v>
                </c:pt>
                <c:pt idx="5">
                  <c:v>2.7893926324540299</c:v>
                </c:pt>
                <c:pt idx="6">
                  <c:v>2.7523606376850598</c:v>
                </c:pt>
                <c:pt idx="7">
                  <c:v>3.0924340070250298</c:v>
                </c:pt>
                <c:pt idx="8">
                  <c:v>3.89297718446177</c:v>
                </c:pt>
                <c:pt idx="9">
                  <c:v>3.7172114284124298</c:v>
                </c:pt>
                <c:pt idx="10">
                  <c:v>3.6965920177169602</c:v>
                </c:pt>
                <c:pt idx="11">
                  <c:v>2.8642953697085698</c:v>
                </c:pt>
                <c:pt idx="12">
                  <c:v>2.95582255188426</c:v>
                </c:pt>
                <c:pt idx="13">
                  <c:v>3.2244107220273701</c:v>
                </c:pt>
                <c:pt idx="14">
                  <c:v>3.9403331411371201</c:v>
                </c:pt>
                <c:pt idx="15">
                  <c:v>3.9084034079944998</c:v>
                </c:pt>
                <c:pt idx="16">
                  <c:v>2.6233771740378802</c:v>
                </c:pt>
                <c:pt idx="17">
                  <c:v>2.6580441979390899</c:v>
                </c:pt>
                <c:pt idx="18">
                  <c:v>3.03960869509794</c:v>
                </c:pt>
                <c:pt idx="19">
                  <c:v>2.3109984812209601</c:v>
                </c:pt>
                <c:pt idx="20">
                  <c:v>3.39262728370672</c:v>
                </c:pt>
                <c:pt idx="21">
                  <c:v>2.9337894964464</c:v>
                </c:pt>
                <c:pt idx="22">
                  <c:v>2.8340760139384602</c:v>
                </c:pt>
                <c:pt idx="23">
                  <c:v>3.6686836295328802</c:v>
                </c:pt>
                <c:pt idx="24">
                  <c:v>3.9685609146570502</c:v>
                </c:pt>
                <c:pt idx="25">
                  <c:v>3.6025137549188599</c:v>
                </c:pt>
                <c:pt idx="26">
                  <c:v>1.8230419602768999</c:v>
                </c:pt>
                <c:pt idx="27">
                  <c:v>2.1643410822143001</c:v>
                </c:pt>
                <c:pt idx="28">
                  <c:v>2.4004615744636402</c:v>
                </c:pt>
                <c:pt idx="29">
                  <c:v>2.08014315978112</c:v>
                </c:pt>
                <c:pt idx="30">
                  <c:v>2.7054126218127599</c:v>
                </c:pt>
                <c:pt idx="31">
                  <c:v>3.1165644109998598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45D-4427-B18F-CB28FCFBE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8904"/>
        <c:axId val="699739104"/>
      </c:scatterChart>
      <c:valAx>
        <c:axId val="69974890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9104"/>
        <c:crosses val="autoZero"/>
        <c:crossBetween val="midCat"/>
        <c:majorUnit val="4"/>
        <c:minorUnit val="1"/>
      </c:valAx>
      <c:valAx>
        <c:axId val="699739104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8904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Rietzanger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830-440E-B716-BE18AE3439EE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830-440E-B716-BE18AE3439EE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ad'!$E$24:$AI$24</c:f>
              <c:numCache>
                <c:formatCode>0.00</c:formatCode>
                <c:ptCount val="31"/>
                <c:pt idx="0">
                  <c:v>8.3628900000000006E-2</c:v>
                </c:pt>
                <c:pt idx="1">
                  <c:v>0.1167893</c:v>
                </c:pt>
                <c:pt idx="2">
                  <c:v>0.32913249999999999</c:v>
                </c:pt>
                <c:pt idx="3">
                  <c:v>0.20983180000000001</c:v>
                </c:pt>
                <c:pt idx="4">
                  <c:v>0.39488810000000002</c:v>
                </c:pt>
                <c:pt idx="5">
                  <c:v>0.46625699999999998</c:v>
                </c:pt>
                <c:pt idx="6">
                  <c:v>0.30854979999999999</c:v>
                </c:pt>
                <c:pt idx="7">
                  <c:v>0.32951150000000001</c:v>
                </c:pt>
                <c:pt idx="8">
                  <c:v>0.2700765</c:v>
                </c:pt>
                <c:pt idx="9">
                  <c:v>0.37158439999999998</c:v>
                </c:pt>
                <c:pt idx="10">
                  <c:v>0.23022390000000001</c:v>
                </c:pt>
                <c:pt idx="11">
                  <c:v>0.44446629999999998</c:v>
                </c:pt>
                <c:pt idx="12">
                  <c:v>0.32419680000000001</c:v>
                </c:pt>
                <c:pt idx="13">
                  <c:v>0.33943289999999998</c:v>
                </c:pt>
                <c:pt idx="14">
                  <c:v>0.34185349999999998</c:v>
                </c:pt>
                <c:pt idx="15">
                  <c:v>0.39412629999999998</c:v>
                </c:pt>
                <c:pt idx="16">
                  <c:v>0.32720759999999999</c:v>
                </c:pt>
                <c:pt idx="17">
                  <c:v>0.16476560000000001</c:v>
                </c:pt>
                <c:pt idx="18">
                  <c:v>0.37112859999999998</c:v>
                </c:pt>
                <c:pt idx="19">
                  <c:v>0.30552380000000001</c:v>
                </c:pt>
                <c:pt idx="20">
                  <c:v>0.30773149999999999</c:v>
                </c:pt>
                <c:pt idx="21">
                  <c:v>0.39160980000000001</c:v>
                </c:pt>
                <c:pt idx="22">
                  <c:v>0.37817899999999999</c:v>
                </c:pt>
                <c:pt idx="23">
                  <c:v>0.21900510000000001</c:v>
                </c:pt>
                <c:pt idx="24">
                  <c:v>0.39003880000000002</c:v>
                </c:pt>
                <c:pt idx="25">
                  <c:v>0.46525719999999998</c:v>
                </c:pt>
                <c:pt idx="26">
                  <c:v>0.32085439999999998</c:v>
                </c:pt>
                <c:pt idx="27">
                  <c:v>0.290688</c:v>
                </c:pt>
                <c:pt idx="28">
                  <c:v>0.35101559999999998</c:v>
                </c:pt>
                <c:pt idx="29">
                  <c:v>0.29996610000000001</c:v>
                </c:pt>
                <c:pt idx="30">
                  <c:v>0.41906929999999998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30-440E-B716-BE18AE3439EE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ad'!$E$25:$AI$25</c:f>
              <c:numCache>
                <c:formatCode>0.00</c:formatCode>
                <c:ptCount val="31"/>
                <c:pt idx="0">
                  <c:v>1.09245E-2</c:v>
                </c:pt>
                <c:pt idx="1">
                  <c:v>3.63051E-2</c:v>
                </c:pt>
                <c:pt idx="2">
                  <c:v>0.21206439999999999</c:v>
                </c:pt>
                <c:pt idx="3">
                  <c:v>0.1187154</c:v>
                </c:pt>
                <c:pt idx="4">
                  <c:v>0.26561820000000003</c:v>
                </c:pt>
                <c:pt idx="5">
                  <c:v>0.34948869999999999</c:v>
                </c:pt>
                <c:pt idx="6">
                  <c:v>0.2318481</c:v>
                </c:pt>
                <c:pt idx="7">
                  <c:v>0.2443728</c:v>
                </c:pt>
                <c:pt idx="8">
                  <c:v>0.19387760000000001</c:v>
                </c:pt>
                <c:pt idx="9">
                  <c:v>0.2670246</c:v>
                </c:pt>
                <c:pt idx="10">
                  <c:v>0.16639390000000001</c:v>
                </c:pt>
                <c:pt idx="11">
                  <c:v>0.32709919999999998</c:v>
                </c:pt>
                <c:pt idx="12">
                  <c:v>0.2210395</c:v>
                </c:pt>
                <c:pt idx="13">
                  <c:v>0.2377813</c:v>
                </c:pt>
                <c:pt idx="14">
                  <c:v>0.25456990000000002</c:v>
                </c:pt>
                <c:pt idx="15">
                  <c:v>0.3057803</c:v>
                </c:pt>
                <c:pt idx="16">
                  <c:v>0.2498177</c:v>
                </c:pt>
                <c:pt idx="17">
                  <c:v>0.11952359999999999</c:v>
                </c:pt>
                <c:pt idx="18">
                  <c:v>0.27920010000000001</c:v>
                </c:pt>
                <c:pt idx="19">
                  <c:v>0.23348099999999999</c:v>
                </c:pt>
                <c:pt idx="20">
                  <c:v>0.2370758</c:v>
                </c:pt>
                <c:pt idx="21">
                  <c:v>0.30465730000000002</c:v>
                </c:pt>
                <c:pt idx="22">
                  <c:v>0.29594910000000002</c:v>
                </c:pt>
                <c:pt idx="23">
                  <c:v>0.1614034</c:v>
                </c:pt>
                <c:pt idx="24">
                  <c:v>0.2981415</c:v>
                </c:pt>
                <c:pt idx="25">
                  <c:v>0.3729364</c:v>
                </c:pt>
                <c:pt idx="26">
                  <c:v>0.25626640000000001</c:v>
                </c:pt>
                <c:pt idx="27">
                  <c:v>0.23129810000000001</c:v>
                </c:pt>
                <c:pt idx="28">
                  <c:v>0.27840169999999997</c:v>
                </c:pt>
                <c:pt idx="29">
                  <c:v>0.23797579999999999</c:v>
                </c:pt>
                <c:pt idx="30">
                  <c:v>0.32761289999999998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30-440E-B716-BE18AE3439EE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ad'!$E$26:$AI$26</c:f>
              <c:numCache>
                <c:formatCode>0.00</c:formatCode>
                <c:ptCount val="31"/>
                <c:pt idx="0">
                  <c:v>0.42989040000000001</c:v>
                </c:pt>
                <c:pt idx="1">
                  <c:v>0.3170055</c:v>
                </c:pt>
                <c:pt idx="2">
                  <c:v>0.4721051</c:v>
                </c:pt>
                <c:pt idx="3">
                  <c:v>0.34361459999999999</c:v>
                </c:pt>
                <c:pt idx="4">
                  <c:v>0.54074619999999995</c:v>
                </c:pt>
                <c:pt idx="5">
                  <c:v>0.58684380000000003</c:v>
                </c:pt>
                <c:pt idx="6">
                  <c:v>0.39749570000000001</c:v>
                </c:pt>
                <c:pt idx="7">
                  <c:v>0.42752960000000001</c:v>
                </c:pt>
                <c:pt idx="8">
                  <c:v>0.36274699999999999</c:v>
                </c:pt>
                <c:pt idx="9">
                  <c:v>0.48973129999999998</c:v>
                </c:pt>
                <c:pt idx="10">
                  <c:v>0.30945010000000001</c:v>
                </c:pt>
                <c:pt idx="11">
                  <c:v>0.56837510000000002</c:v>
                </c:pt>
                <c:pt idx="12">
                  <c:v>0.44781969999999999</c:v>
                </c:pt>
                <c:pt idx="13">
                  <c:v>0.45840570000000003</c:v>
                </c:pt>
                <c:pt idx="14">
                  <c:v>0.44134519999999999</c:v>
                </c:pt>
                <c:pt idx="15">
                  <c:v>0.48998170000000002</c:v>
                </c:pt>
                <c:pt idx="16">
                  <c:v>0.41529949999999999</c:v>
                </c:pt>
                <c:pt idx="17">
                  <c:v>0.2227991</c:v>
                </c:pt>
                <c:pt idx="18">
                  <c:v>0.47344399999999998</c:v>
                </c:pt>
                <c:pt idx="19">
                  <c:v>0.3885285</c:v>
                </c:pt>
                <c:pt idx="20">
                  <c:v>0.3887158</c:v>
                </c:pt>
                <c:pt idx="21">
                  <c:v>0.48603279999999999</c:v>
                </c:pt>
                <c:pt idx="22">
                  <c:v>0.46806700000000001</c:v>
                </c:pt>
                <c:pt idx="23">
                  <c:v>0.29005350000000002</c:v>
                </c:pt>
                <c:pt idx="24">
                  <c:v>0.4904674</c:v>
                </c:pt>
                <c:pt idx="25">
                  <c:v>0.56002130000000006</c:v>
                </c:pt>
                <c:pt idx="26">
                  <c:v>0.39311659999999998</c:v>
                </c:pt>
                <c:pt idx="27">
                  <c:v>0.35822080000000001</c:v>
                </c:pt>
                <c:pt idx="28">
                  <c:v>0.43125010000000003</c:v>
                </c:pt>
                <c:pt idx="29">
                  <c:v>0.37025829999999998</c:v>
                </c:pt>
                <c:pt idx="30">
                  <c:v>0.51644679999999998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30-440E-B716-BE18AE34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8120"/>
        <c:axId val="699741064"/>
      </c:scatterChart>
      <c:valAx>
        <c:axId val="699748120"/>
        <c:scaling>
          <c:orientation val="minMax"/>
          <c:max val="2024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1064"/>
        <c:crosses val="autoZero"/>
        <c:crossBetween val="midCat"/>
        <c:majorUnit val="4"/>
        <c:minorUnit val="1"/>
      </c:valAx>
      <c:valAx>
        <c:axId val="69974106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8120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Rietzanger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juv'!$E$24:$AI$24</c:f>
              <c:numCache>
                <c:formatCode>0.00</c:formatCode>
                <c:ptCount val="31"/>
                <c:pt idx="3">
                  <c:v>5.8533599999999998E-2</c:v>
                </c:pt>
                <c:pt idx="4">
                  <c:v>7.7171900000000002E-2</c:v>
                </c:pt>
                <c:pt idx="5">
                  <c:v>5.16473E-2</c:v>
                </c:pt>
                <c:pt idx="6">
                  <c:v>5.2863800000000002E-2</c:v>
                </c:pt>
                <c:pt idx="7">
                  <c:v>5.1989300000000002E-2</c:v>
                </c:pt>
                <c:pt idx="8">
                  <c:v>5.4467000000000002E-2</c:v>
                </c:pt>
                <c:pt idx="9">
                  <c:v>7.4262599999999998E-2</c:v>
                </c:pt>
                <c:pt idx="12">
                  <c:v>5.8135300000000001E-2</c:v>
                </c:pt>
                <c:pt idx="13">
                  <c:v>6.5664299999999995E-2</c:v>
                </c:pt>
                <c:pt idx="14">
                  <c:v>6.9964399999999996E-2</c:v>
                </c:pt>
                <c:pt idx="15">
                  <c:v>6.3409999999999994E-2</c:v>
                </c:pt>
                <c:pt idx="16">
                  <c:v>8.0626600000000007E-2</c:v>
                </c:pt>
                <c:pt idx="18">
                  <c:v>9.1513399999999995E-2</c:v>
                </c:pt>
                <c:pt idx="19">
                  <c:v>6.7553699999999994E-2</c:v>
                </c:pt>
                <c:pt idx="20">
                  <c:v>5.6262399999999997E-2</c:v>
                </c:pt>
                <c:pt idx="21">
                  <c:v>8.3892300000000003E-2</c:v>
                </c:pt>
                <c:pt idx="22">
                  <c:v>5.6383700000000002E-2</c:v>
                </c:pt>
                <c:pt idx="24">
                  <c:v>9.84656E-2</c:v>
                </c:pt>
                <c:pt idx="25">
                  <c:v>7.5313400000000003E-2</c:v>
                </c:pt>
                <c:pt idx="26">
                  <c:v>7.9533099999999995E-2</c:v>
                </c:pt>
                <c:pt idx="27">
                  <c:v>7.4510999999999994E-2</c:v>
                </c:pt>
                <c:pt idx="28">
                  <c:v>8.48439E-2</c:v>
                </c:pt>
                <c:pt idx="30">
                  <c:v>8.0956399999999998E-2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2C-432B-9DB0-7F8CB57FCF71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juv'!$E$25:$AI$25</c:f>
              <c:numCache>
                <c:formatCode>0.00</c:formatCode>
                <c:ptCount val="31"/>
                <c:pt idx="3">
                  <c:v>3.1099399999999999E-2</c:v>
                </c:pt>
                <c:pt idx="4">
                  <c:v>4.8221399999999998E-2</c:v>
                </c:pt>
                <c:pt idx="5">
                  <c:v>3.0851900000000002E-2</c:v>
                </c:pt>
                <c:pt idx="6">
                  <c:v>3.4420300000000001E-2</c:v>
                </c:pt>
                <c:pt idx="7">
                  <c:v>3.1981500000000003E-2</c:v>
                </c:pt>
                <c:pt idx="8">
                  <c:v>3.51169E-2</c:v>
                </c:pt>
                <c:pt idx="9">
                  <c:v>4.8760600000000001E-2</c:v>
                </c:pt>
                <c:pt idx="12">
                  <c:v>3.3440200000000003E-2</c:v>
                </c:pt>
                <c:pt idx="13">
                  <c:v>3.98641E-2</c:v>
                </c:pt>
                <c:pt idx="14">
                  <c:v>4.77741E-2</c:v>
                </c:pt>
                <c:pt idx="15">
                  <c:v>4.3774300000000002E-2</c:v>
                </c:pt>
                <c:pt idx="16">
                  <c:v>5.6781699999999997E-2</c:v>
                </c:pt>
                <c:pt idx="18">
                  <c:v>6.2889700000000007E-2</c:v>
                </c:pt>
                <c:pt idx="19">
                  <c:v>4.4814100000000003E-2</c:v>
                </c:pt>
                <c:pt idx="20">
                  <c:v>3.8667800000000002E-2</c:v>
                </c:pt>
                <c:pt idx="21">
                  <c:v>5.8652099999999999E-2</c:v>
                </c:pt>
                <c:pt idx="22">
                  <c:v>3.7026299999999998E-2</c:v>
                </c:pt>
                <c:pt idx="24">
                  <c:v>7.3290099999999997E-2</c:v>
                </c:pt>
                <c:pt idx="25">
                  <c:v>5.4898599999999999E-2</c:v>
                </c:pt>
                <c:pt idx="26">
                  <c:v>5.5876700000000001E-2</c:v>
                </c:pt>
                <c:pt idx="27">
                  <c:v>5.2623299999999998E-2</c:v>
                </c:pt>
                <c:pt idx="28">
                  <c:v>5.9617900000000001E-2</c:v>
                </c:pt>
                <c:pt idx="30">
                  <c:v>5.59763E-2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2C-432B-9DB0-7F8CB57FCF71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juv'!$E$26:$AI$26</c:f>
              <c:numCache>
                <c:formatCode>0.00</c:formatCode>
                <c:ptCount val="31"/>
                <c:pt idx="3">
                  <c:v>0.107484</c:v>
                </c:pt>
                <c:pt idx="4">
                  <c:v>0.1212884</c:v>
                </c:pt>
                <c:pt idx="5">
                  <c:v>8.5227200000000003E-2</c:v>
                </c:pt>
                <c:pt idx="6">
                  <c:v>8.0367499999999994E-2</c:v>
                </c:pt>
                <c:pt idx="7">
                  <c:v>8.3435499999999996E-2</c:v>
                </c:pt>
                <c:pt idx="8">
                  <c:v>8.35563E-2</c:v>
                </c:pt>
                <c:pt idx="9">
                  <c:v>0.11153830000000001</c:v>
                </c:pt>
                <c:pt idx="12">
                  <c:v>9.9195599999999995E-2</c:v>
                </c:pt>
                <c:pt idx="13">
                  <c:v>0.10631350000000001</c:v>
                </c:pt>
                <c:pt idx="14">
                  <c:v>0.1013646</c:v>
                </c:pt>
                <c:pt idx="15">
                  <c:v>9.1015399999999996E-2</c:v>
                </c:pt>
                <c:pt idx="16">
                  <c:v>0.11328240000000001</c:v>
                </c:pt>
                <c:pt idx="18">
                  <c:v>0.13133900000000001</c:v>
                </c:pt>
                <c:pt idx="19">
                  <c:v>0.10061630000000001</c:v>
                </c:pt>
                <c:pt idx="20">
                  <c:v>8.1186700000000001E-2</c:v>
                </c:pt>
                <c:pt idx="21">
                  <c:v>0.11862540000000001</c:v>
                </c:pt>
                <c:pt idx="22">
                  <c:v>8.4968299999999997E-2</c:v>
                </c:pt>
                <c:pt idx="24">
                  <c:v>0.13106609999999999</c:v>
                </c:pt>
                <c:pt idx="25">
                  <c:v>0.1024965</c:v>
                </c:pt>
                <c:pt idx="26">
                  <c:v>0.11201659999999999</c:v>
                </c:pt>
                <c:pt idx="27">
                  <c:v>0.10449849999999999</c:v>
                </c:pt>
                <c:pt idx="28">
                  <c:v>0.1193886</c:v>
                </c:pt>
                <c:pt idx="30">
                  <c:v>0.11571770000000001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2C-432B-9DB0-7F8CB57FC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1456"/>
        <c:axId val="699746160"/>
      </c:scatterChart>
      <c:valAx>
        <c:axId val="69974145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6160"/>
        <c:crosses val="autoZero"/>
        <c:crossBetween val="midCat"/>
        <c:majorUnit val="4"/>
        <c:minorUnit val="1"/>
      </c:valAx>
      <c:valAx>
        <c:axId val="699746160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1456"/>
        <c:crosses val="autoZero"/>
        <c:crossBetween val="midCat"/>
        <c:majorUnit val="0.1"/>
        <c:min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Bosrietzanger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D9C-4977-A928-EA748D4E203E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D9C-4977-A928-EA748D4E203E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reproductie!$E$27:$AJ$27</c:f>
              <c:numCache>
                <c:formatCode>0.00</c:formatCode>
                <c:ptCount val="32"/>
                <c:pt idx="0">
                  <c:v>1.22082881171374</c:v>
                </c:pt>
                <c:pt idx="1">
                  <c:v>1.11412750805986</c:v>
                </c:pt>
                <c:pt idx="2">
                  <c:v>0.52890933962485998</c:v>
                </c:pt>
                <c:pt idx="3">
                  <c:v>0.45022386352611399</c:v>
                </c:pt>
                <c:pt idx="4">
                  <c:v>0.68666029144804897</c:v>
                </c:pt>
                <c:pt idx="5">
                  <c:v>0.98140205288344196</c:v>
                </c:pt>
                <c:pt idx="6">
                  <c:v>0.813095857465165</c:v>
                </c:pt>
                <c:pt idx="7">
                  <c:v>0.67553586929244402</c:v>
                </c:pt>
                <c:pt idx="8">
                  <c:v>0.94958771414017795</c:v>
                </c:pt>
                <c:pt idx="9">
                  <c:v>0.92029557861039502</c:v>
                </c:pt>
                <c:pt idx="10">
                  <c:v>0.92606750338822996</c:v>
                </c:pt>
                <c:pt idx="11">
                  <c:v>0.83682291279319798</c:v>
                </c:pt>
                <c:pt idx="12">
                  <c:v>0.87617323099250199</c:v>
                </c:pt>
                <c:pt idx="13">
                  <c:v>0.66434241805198202</c:v>
                </c:pt>
                <c:pt idx="14">
                  <c:v>0.62217205252594099</c:v>
                </c:pt>
                <c:pt idx="15">
                  <c:v>0.89103198412159901</c:v>
                </c:pt>
                <c:pt idx="16">
                  <c:v>0.90598441980056998</c:v>
                </c:pt>
                <c:pt idx="17">
                  <c:v>0.46138969118448298</c:v>
                </c:pt>
                <c:pt idx="18">
                  <c:v>0.70894820730744801</c:v>
                </c:pt>
                <c:pt idx="19">
                  <c:v>0.82565380612186601</c:v>
                </c:pt>
                <c:pt idx="20">
                  <c:v>0.925812431281543</c:v>
                </c:pt>
                <c:pt idx="21">
                  <c:v>0.87751883314983903</c:v>
                </c:pt>
                <c:pt idx="22">
                  <c:v>0.689479438164881</c:v>
                </c:pt>
                <c:pt idx="23">
                  <c:v>0.62578455084777895</c:v>
                </c:pt>
                <c:pt idx="24">
                  <c:v>1.2775752309942201</c:v>
                </c:pt>
                <c:pt idx="25">
                  <c:v>0.776873333478735</c:v>
                </c:pt>
                <c:pt idx="26">
                  <c:v>0.78322242463331704</c:v>
                </c:pt>
                <c:pt idx="27">
                  <c:v>0.61961050825138098</c:v>
                </c:pt>
                <c:pt idx="28">
                  <c:v>0.90404306512393395</c:v>
                </c:pt>
                <c:pt idx="29">
                  <c:v>0.56882540938793202</c:v>
                </c:pt>
                <c:pt idx="30">
                  <c:v>1.0623874538813201</c:v>
                </c:pt>
                <c:pt idx="31">
                  <c:v>1.0520011196746899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D9C-4977-A928-EA748D4E203E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reproductie!$E$28:$AJ$28</c:f>
              <c:numCache>
                <c:formatCode>0.00</c:formatCode>
                <c:ptCount val="32"/>
                <c:pt idx="0">
                  <c:v>0.73155224406116703</c:v>
                </c:pt>
                <c:pt idx="1">
                  <c:v>0.77549025565081697</c:v>
                </c:pt>
                <c:pt idx="2">
                  <c:v>0.38129317011810698</c:v>
                </c:pt>
                <c:pt idx="3">
                  <c:v>0.32190096874364899</c:v>
                </c:pt>
                <c:pt idx="4">
                  <c:v>0.499566127448209</c:v>
                </c:pt>
                <c:pt idx="5">
                  <c:v>0.74417806488108296</c:v>
                </c:pt>
                <c:pt idx="6">
                  <c:v>0.58885792312165197</c:v>
                </c:pt>
                <c:pt idx="7">
                  <c:v>0.497151031822746</c:v>
                </c:pt>
                <c:pt idx="8">
                  <c:v>0.72496936984593197</c:v>
                </c:pt>
                <c:pt idx="9">
                  <c:v>0.68425242924081597</c:v>
                </c:pt>
                <c:pt idx="10">
                  <c:v>0.69174077442243098</c:v>
                </c:pt>
                <c:pt idx="11">
                  <c:v>0.62007910550741996</c:v>
                </c:pt>
                <c:pt idx="12">
                  <c:v>0.66490295786599896</c:v>
                </c:pt>
                <c:pt idx="13">
                  <c:v>0.48325089350786699</c:v>
                </c:pt>
                <c:pt idx="14">
                  <c:v>0.459364467213629</c:v>
                </c:pt>
                <c:pt idx="15">
                  <c:v>0.65284993203936603</c:v>
                </c:pt>
                <c:pt idx="16">
                  <c:v>0.67577502363766695</c:v>
                </c:pt>
                <c:pt idx="17">
                  <c:v>0.33020628961986098</c:v>
                </c:pt>
                <c:pt idx="18">
                  <c:v>0.51851664310186596</c:v>
                </c:pt>
                <c:pt idx="19">
                  <c:v>0.61675130290567903</c:v>
                </c:pt>
                <c:pt idx="20">
                  <c:v>0.68732528904008305</c:v>
                </c:pt>
                <c:pt idx="21">
                  <c:v>0.65985268051437695</c:v>
                </c:pt>
                <c:pt idx="22">
                  <c:v>0.51089781005965096</c:v>
                </c:pt>
                <c:pt idx="23">
                  <c:v>0.44825268825884002</c:v>
                </c:pt>
                <c:pt idx="24">
                  <c:v>0.972496143211662</c:v>
                </c:pt>
                <c:pt idx="25">
                  <c:v>0.57774193202785695</c:v>
                </c:pt>
                <c:pt idx="26">
                  <c:v>0.59898013673358297</c:v>
                </c:pt>
                <c:pt idx="27">
                  <c:v>0.462011387983771</c:v>
                </c:pt>
                <c:pt idx="28">
                  <c:v>0.667834687761658</c:v>
                </c:pt>
                <c:pt idx="29">
                  <c:v>0.41911646862104102</c:v>
                </c:pt>
                <c:pt idx="30">
                  <c:v>0.80275801030177096</c:v>
                </c:pt>
                <c:pt idx="31">
                  <c:v>0.79033097303351996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D9C-4977-A928-EA748D4E203E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reproductie!$E$29:$AJ$29</c:f>
              <c:numCache>
                <c:formatCode>0.00</c:formatCode>
                <c:ptCount val="32"/>
                <c:pt idx="0">
                  <c:v>2.0781030653085799</c:v>
                </c:pt>
                <c:pt idx="1">
                  <c:v>1.6067462061679301</c:v>
                </c:pt>
                <c:pt idx="2">
                  <c:v>0.73054762144608798</c:v>
                </c:pt>
                <c:pt idx="3">
                  <c:v>0.62550189727065997</c:v>
                </c:pt>
                <c:pt idx="4">
                  <c:v>0.94178248860176295</c:v>
                </c:pt>
                <c:pt idx="5">
                  <c:v>1.2939136638958599</c:v>
                </c:pt>
                <c:pt idx="6">
                  <c:v>1.1206807685623299</c:v>
                </c:pt>
                <c:pt idx="7">
                  <c:v>0.91536674558211595</c:v>
                </c:pt>
                <c:pt idx="8">
                  <c:v>1.24311557147884</c:v>
                </c:pt>
                <c:pt idx="9">
                  <c:v>1.23569104361624</c:v>
                </c:pt>
                <c:pt idx="10">
                  <c:v>1.23734077445136</c:v>
                </c:pt>
                <c:pt idx="11">
                  <c:v>1.12604982572725</c:v>
                </c:pt>
                <c:pt idx="12">
                  <c:v>1.1525278459484101</c:v>
                </c:pt>
                <c:pt idx="13">
                  <c:v>0.90853787432632005</c:v>
                </c:pt>
                <c:pt idx="14">
                  <c:v>0.83826867824152895</c:v>
                </c:pt>
                <c:pt idx="15">
                  <c:v>1.21320249237864</c:v>
                </c:pt>
                <c:pt idx="16">
                  <c:v>1.2124196803768399</c:v>
                </c:pt>
                <c:pt idx="17">
                  <c:v>0.63873506878241404</c:v>
                </c:pt>
                <c:pt idx="18">
                  <c:v>0.96483196841525998</c:v>
                </c:pt>
                <c:pt idx="19">
                  <c:v>1.10226346042537</c:v>
                </c:pt>
                <c:pt idx="20">
                  <c:v>1.24397754523462</c:v>
                </c:pt>
                <c:pt idx="21">
                  <c:v>1.1641598234828701</c:v>
                </c:pt>
                <c:pt idx="22">
                  <c:v>0.92629693223432197</c:v>
                </c:pt>
                <c:pt idx="23">
                  <c:v>0.86811380458067799</c:v>
                </c:pt>
                <c:pt idx="24">
                  <c:v>1.6785624976124101</c:v>
                </c:pt>
                <c:pt idx="25">
                  <c:v>1.04111273486856</c:v>
                </c:pt>
                <c:pt idx="26">
                  <c:v>1.02162123815172</c:v>
                </c:pt>
                <c:pt idx="27">
                  <c:v>0.82721385127748703</c:v>
                </c:pt>
                <c:pt idx="28">
                  <c:v>1.2211083916510099</c:v>
                </c:pt>
                <c:pt idx="29">
                  <c:v>0.76752179701206102</c:v>
                </c:pt>
                <c:pt idx="30">
                  <c:v>1.40459073383343</c:v>
                </c:pt>
                <c:pt idx="31">
                  <c:v>1.39870550286301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D9C-4977-A928-EA748D4E2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7728"/>
        <c:axId val="699747336"/>
      </c:scatterChart>
      <c:valAx>
        <c:axId val="69974772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7336"/>
        <c:crosses val="autoZero"/>
        <c:crossBetween val="midCat"/>
        <c:majorUnit val="4"/>
        <c:minorUnit val="1"/>
      </c:valAx>
      <c:valAx>
        <c:axId val="699747336"/>
        <c:scaling>
          <c:orientation val="minMax"/>
          <c:max val="1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7728"/>
        <c:crosses val="autoZero"/>
        <c:crossBetween val="midCat"/>
        <c:majorUnit val="0.3000000000000000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Bosrietzanger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D06-4EE4-AB02-A3E5FD645E3D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ad'!$E$27:$AI$27</c:f>
              <c:numCache>
                <c:formatCode>0.00</c:formatCode>
                <c:ptCount val="31"/>
                <c:pt idx="1">
                  <c:v>0.4140083</c:v>
                </c:pt>
                <c:pt idx="2">
                  <c:v>0.3311422</c:v>
                </c:pt>
                <c:pt idx="3">
                  <c:v>0.46696189999999999</c:v>
                </c:pt>
                <c:pt idx="4">
                  <c:v>0.30849660000000001</c:v>
                </c:pt>
                <c:pt idx="5">
                  <c:v>0.33305109999999999</c:v>
                </c:pt>
                <c:pt idx="6">
                  <c:v>0.32134249999999998</c:v>
                </c:pt>
                <c:pt idx="7">
                  <c:v>0.30208020000000002</c:v>
                </c:pt>
                <c:pt idx="8">
                  <c:v>0.4017232</c:v>
                </c:pt>
                <c:pt idx="9">
                  <c:v>0.44986530000000002</c:v>
                </c:pt>
                <c:pt idx="10">
                  <c:v>0.2907671</c:v>
                </c:pt>
                <c:pt idx="11">
                  <c:v>0.38082549999999998</c:v>
                </c:pt>
                <c:pt idx="12">
                  <c:v>0.43843660000000001</c:v>
                </c:pt>
                <c:pt idx="13">
                  <c:v>0.36076229999999998</c:v>
                </c:pt>
                <c:pt idx="14">
                  <c:v>0.3317928</c:v>
                </c:pt>
                <c:pt idx="15">
                  <c:v>0.4423011</c:v>
                </c:pt>
                <c:pt idx="16">
                  <c:v>0.46180690000000002</c:v>
                </c:pt>
                <c:pt idx="17">
                  <c:v>0.41652460000000002</c:v>
                </c:pt>
                <c:pt idx="18">
                  <c:v>0.28743200000000002</c:v>
                </c:pt>
                <c:pt idx="19">
                  <c:v>0.32981280000000002</c:v>
                </c:pt>
                <c:pt idx="20">
                  <c:v>0.40111540000000001</c:v>
                </c:pt>
                <c:pt idx="21">
                  <c:v>0.25441560000000002</c:v>
                </c:pt>
                <c:pt idx="22">
                  <c:v>0.3580488</c:v>
                </c:pt>
                <c:pt idx="23">
                  <c:v>0.3671141</c:v>
                </c:pt>
                <c:pt idx="24">
                  <c:v>0.45672069999999998</c:v>
                </c:pt>
                <c:pt idx="25">
                  <c:v>0.3634386</c:v>
                </c:pt>
                <c:pt idx="26">
                  <c:v>0.40892230000000002</c:v>
                </c:pt>
                <c:pt idx="27">
                  <c:v>0.41034690000000001</c:v>
                </c:pt>
                <c:pt idx="28">
                  <c:v>0.41259630000000003</c:v>
                </c:pt>
                <c:pt idx="29">
                  <c:v>0.339868</c:v>
                </c:pt>
                <c:pt idx="30">
                  <c:v>0.58509560000000005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06-4EE4-AB02-A3E5FD645E3D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ad'!$E$28:$AI$28</c:f>
              <c:numCache>
                <c:formatCode>0.00</c:formatCode>
                <c:ptCount val="31"/>
                <c:pt idx="1">
                  <c:v>0.18621090000000001</c:v>
                </c:pt>
                <c:pt idx="2">
                  <c:v>0.19559650000000001</c:v>
                </c:pt>
                <c:pt idx="3">
                  <c:v>0.28489599999999998</c:v>
                </c:pt>
                <c:pt idx="4">
                  <c:v>0.17823539999999999</c:v>
                </c:pt>
                <c:pt idx="5">
                  <c:v>0.2002555</c:v>
                </c:pt>
                <c:pt idx="6">
                  <c:v>0.18210170000000001</c:v>
                </c:pt>
                <c:pt idx="7">
                  <c:v>0.1788312</c:v>
                </c:pt>
                <c:pt idx="8">
                  <c:v>0.24473249999999999</c:v>
                </c:pt>
                <c:pt idx="9">
                  <c:v>0.27294439999999998</c:v>
                </c:pt>
                <c:pt idx="10">
                  <c:v>0.17374410000000001</c:v>
                </c:pt>
                <c:pt idx="11">
                  <c:v>0.2384471</c:v>
                </c:pt>
                <c:pt idx="12">
                  <c:v>0.2828273</c:v>
                </c:pt>
                <c:pt idx="13">
                  <c:v>0.2258973</c:v>
                </c:pt>
                <c:pt idx="14">
                  <c:v>0.2054937</c:v>
                </c:pt>
                <c:pt idx="15">
                  <c:v>0.27328259999999999</c:v>
                </c:pt>
                <c:pt idx="16">
                  <c:v>0.29887350000000001</c:v>
                </c:pt>
                <c:pt idx="17">
                  <c:v>0.26878350000000001</c:v>
                </c:pt>
                <c:pt idx="18">
                  <c:v>0.1720592</c:v>
                </c:pt>
                <c:pt idx="19">
                  <c:v>0.19810230000000001</c:v>
                </c:pt>
                <c:pt idx="20">
                  <c:v>0.24062330000000001</c:v>
                </c:pt>
                <c:pt idx="21">
                  <c:v>0.14724699999999999</c:v>
                </c:pt>
                <c:pt idx="22">
                  <c:v>0.2185976</c:v>
                </c:pt>
                <c:pt idx="23">
                  <c:v>0.2248175</c:v>
                </c:pt>
                <c:pt idx="24">
                  <c:v>0.2929793</c:v>
                </c:pt>
                <c:pt idx="25">
                  <c:v>0.23211709999999999</c:v>
                </c:pt>
                <c:pt idx="26">
                  <c:v>0.2759566</c:v>
                </c:pt>
                <c:pt idx="27">
                  <c:v>0.2749373</c:v>
                </c:pt>
                <c:pt idx="28">
                  <c:v>0.26126129999999997</c:v>
                </c:pt>
                <c:pt idx="29">
                  <c:v>0.2151681</c:v>
                </c:pt>
                <c:pt idx="30">
                  <c:v>0.35669139999999999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06-4EE4-AB02-A3E5FD645E3D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ad'!$E$29:$AI$29</c:f>
              <c:numCache>
                <c:formatCode>0.00</c:formatCode>
                <c:ptCount val="31"/>
                <c:pt idx="1">
                  <c:v>0.68567619999999996</c:v>
                </c:pt>
                <c:pt idx="2">
                  <c:v>0.5019998</c:v>
                </c:pt>
                <c:pt idx="3">
                  <c:v>0.65827429999999998</c:v>
                </c:pt>
                <c:pt idx="4">
                  <c:v>0.4785219</c:v>
                </c:pt>
                <c:pt idx="5">
                  <c:v>0.49896580000000001</c:v>
                </c:pt>
                <c:pt idx="6">
                  <c:v>0.50173860000000003</c:v>
                </c:pt>
                <c:pt idx="7">
                  <c:v>0.46243669999999998</c:v>
                </c:pt>
                <c:pt idx="8">
                  <c:v>0.58183859999999998</c:v>
                </c:pt>
                <c:pt idx="9">
                  <c:v>0.64044699999999999</c:v>
                </c:pt>
                <c:pt idx="10">
                  <c:v>0.44423249999999997</c:v>
                </c:pt>
                <c:pt idx="11">
                  <c:v>0.54713970000000001</c:v>
                </c:pt>
                <c:pt idx="12">
                  <c:v>0.60717699999999997</c:v>
                </c:pt>
                <c:pt idx="13">
                  <c:v>0.52186350000000004</c:v>
                </c:pt>
                <c:pt idx="14">
                  <c:v>0.488035</c:v>
                </c:pt>
                <c:pt idx="15">
                  <c:v>0.62583140000000004</c:v>
                </c:pt>
                <c:pt idx="16">
                  <c:v>0.63332949999999999</c:v>
                </c:pt>
                <c:pt idx="17">
                  <c:v>0.58095370000000002</c:v>
                </c:pt>
                <c:pt idx="18">
                  <c:v>0.43913469999999999</c:v>
                </c:pt>
                <c:pt idx="19">
                  <c:v>0.49503380000000002</c:v>
                </c:pt>
                <c:pt idx="20">
                  <c:v>0.5860417</c:v>
                </c:pt>
                <c:pt idx="21">
                  <c:v>0.40274500000000002</c:v>
                </c:pt>
                <c:pt idx="22">
                  <c:v>0.52651800000000004</c:v>
                </c:pt>
                <c:pt idx="23">
                  <c:v>0.53707550000000004</c:v>
                </c:pt>
                <c:pt idx="24">
                  <c:v>0.63038179999999999</c:v>
                </c:pt>
                <c:pt idx="25">
                  <c:v>0.51885460000000005</c:v>
                </c:pt>
                <c:pt idx="26">
                  <c:v>0.55669590000000002</c:v>
                </c:pt>
                <c:pt idx="27">
                  <c:v>0.56085989999999997</c:v>
                </c:pt>
                <c:pt idx="28">
                  <c:v>0.58247400000000005</c:v>
                </c:pt>
                <c:pt idx="29">
                  <c:v>0.49157200000000001</c:v>
                </c:pt>
                <c:pt idx="30">
                  <c:v>0.78197419999999995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06-4EE4-AB02-A3E5FD645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6552"/>
        <c:axId val="699748512"/>
      </c:scatterChart>
      <c:valAx>
        <c:axId val="69974655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8512"/>
        <c:crosses val="autoZero"/>
        <c:crossBetween val="midCat"/>
        <c:majorUnit val="4"/>
        <c:minorUnit val="1"/>
      </c:valAx>
      <c:valAx>
        <c:axId val="69974851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6552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Bosrietzanger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A86-4A9C-83DA-54BA00A1F7E9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A86-4A9C-83DA-54BA00A1F7E9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juv'!$E$27:$AI$27</c:f>
              <c:numCache>
                <c:formatCode>0.00</c:formatCode>
                <c:ptCount val="31"/>
                <c:pt idx="0">
                  <c:v>0.21282799999999999</c:v>
                </c:pt>
                <c:pt idx="6">
                  <c:v>7.9540600000000003E-2</c:v>
                </c:pt>
                <c:pt idx="9">
                  <c:v>7.6364799999999997E-2</c:v>
                </c:pt>
                <c:pt idx="11">
                  <c:v>6.2145899999999997E-2</c:v>
                </c:pt>
                <c:pt idx="15">
                  <c:v>9.7037399999999996E-2</c:v>
                </c:pt>
                <c:pt idx="17">
                  <c:v>0.1062907</c:v>
                </c:pt>
                <c:pt idx="18">
                  <c:v>6.8588200000000002E-2</c:v>
                </c:pt>
                <c:pt idx="20">
                  <c:v>5.1684399999999998E-2</c:v>
                </c:pt>
                <c:pt idx="21">
                  <c:v>5.5000500000000001E-2</c:v>
                </c:pt>
                <c:pt idx="22">
                  <c:v>0.1031432</c:v>
                </c:pt>
                <c:pt idx="23">
                  <c:v>5.3932800000000003E-2</c:v>
                </c:pt>
                <c:pt idx="25">
                  <c:v>5.1018800000000003E-2</c:v>
                </c:pt>
                <c:pt idx="30">
                  <c:v>8.1617099999999998E-2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86-4A9C-83DA-54BA00A1F7E9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juv'!$E$28:$AI$28</c:f>
              <c:numCache>
                <c:formatCode>0.00</c:formatCode>
                <c:ptCount val="31"/>
                <c:pt idx="0">
                  <c:v>4.1767499999999999E-2</c:v>
                </c:pt>
                <c:pt idx="6">
                  <c:v>3.3571299999999998E-2</c:v>
                </c:pt>
                <c:pt idx="9">
                  <c:v>3.2243099999999997E-2</c:v>
                </c:pt>
                <c:pt idx="11">
                  <c:v>2.4525499999999999E-2</c:v>
                </c:pt>
                <c:pt idx="15">
                  <c:v>4.5599599999999997E-2</c:v>
                </c:pt>
                <c:pt idx="17">
                  <c:v>4.13853E-2</c:v>
                </c:pt>
                <c:pt idx="18">
                  <c:v>2.4346699999999999E-2</c:v>
                </c:pt>
                <c:pt idx="20">
                  <c:v>1.8364999999999999E-2</c:v>
                </c:pt>
                <c:pt idx="21">
                  <c:v>2.1688099999999998E-2</c:v>
                </c:pt>
                <c:pt idx="22">
                  <c:v>4.3469500000000001E-2</c:v>
                </c:pt>
                <c:pt idx="23">
                  <c:v>1.6610099999999999E-2</c:v>
                </c:pt>
                <c:pt idx="25">
                  <c:v>1.82661E-2</c:v>
                </c:pt>
                <c:pt idx="30">
                  <c:v>3.5926300000000001E-2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A86-4A9C-83DA-54BA00A1F7E9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juv'!$E$29:$AI$29</c:f>
              <c:numCache>
                <c:formatCode>0.00</c:formatCode>
                <c:ptCount val="31"/>
                <c:pt idx="0">
                  <c:v>0.62645680000000004</c:v>
                </c:pt>
                <c:pt idx="6">
                  <c:v>0.17693210000000001</c:v>
                </c:pt>
                <c:pt idx="9">
                  <c:v>0.1702417</c:v>
                </c:pt>
                <c:pt idx="11">
                  <c:v>0.14867759999999999</c:v>
                </c:pt>
                <c:pt idx="15">
                  <c:v>0.19466410000000001</c:v>
                </c:pt>
                <c:pt idx="17">
                  <c:v>0.24678340000000001</c:v>
                </c:pt>
                <c:pt idx="18">
                  <c:v>0.17851330000000001</c:v>
                </c:pt>
                <c:pt idx="20">
                  <c:v>0.137017</c:v>
                </c:pt>
                <c:pt idx="21">
                  <c:v>0.13254759999999999</c:v>
                </c:pt>
                <c:pt idx="22">
                  <c:v>0.2254293</c:v>
                </c:pt>
                <c:pt idx="23">
                  <c:v>0.16135869999999999</c:v>
                </c:pt>
                <c:pt idx="25">
                  <c:v>0.13445660000000001</c:v>
                </c:pt>
                <c:pt idx="30">
                  <c:v>0.17487639999999999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A86-4A9C-83DA-54BA00A1F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2240"/>
        <c:axId val="699739888"/>
      </c:scatterChart>
      <c:valAx>
        <c:axId val="69974224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39888"/>
        <c:crosses val="autoZero"/>
        <c:crossBetween val="midCat"/>
        <c:majorUnit val="4"/>
        <c:minorUnit val="1"/>
      </c:valAx>
      <c:valAx>
        <c:axId val="699739888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2240"/>
        <c:crosses val="autoZero"/>
        <c:crossBetween val="midCat"/>
        <c:majorUnit val="0.1"/>
        <c:min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Kleine Karekiet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F3C-4770-B908-D20A0A34EC16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F3C-4770-B908-D20A0A34EC16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reproductie!$E$30:$AJ$30</c:f>
              <c:numCache>
                <c:formatCode>0.00</c:formatCode>
                <c:ptCount val="32"/>
                <c:pt idx="0">
                  <c:v>1.59094473878385</c:v>
                </c:pt>
                <c:pt idx="1">
                  <c:v>0.92507340064150301</c:v>
                </c:pt>
                <c:pt idx="2">
                  <c:v>0.50204721527933904</c:v>
                </c:pt>
                <c:pt idx="3">
                  <c:v>0.492847890727314</c:v>
                </c:pt>
                <c:pt idx="4">
                  <c:v>0.88590129187747102</c:v>
                </c:pt>
                <c:pt idx="5">
                  <c:v>1.0827195565704799</c:v>
                </c:pt>
                <c:pt idx="6">
                  <c:v>0.96870604325436804</c:v>
                </c:pt>
                <c:pt idx="7">
                  <c:v>0.88291544699556201</c:v>
                </c:pt>
                <c:pt idx="8">
                  <c:v>1.2967039810812799</c:v>
                </c:pt>
                <c:pt idx="9">
                  <c:v>1.0849949562211501</c:v>
                </c:pt>
                <c:pt idx="10">
                  <c:v>0.89918379860748998</c:v>
                </c:pt>
                <c:pt idx="11">
                  <c:v>1.0637610781373601</c:v>
                </c:pt>
                <c:pt idx="12">
                  <c:v>1.31450177930471</c:v>
                </c:pt>
                <c:pt idx="13">
                  <c:v>0.82955648484488897</c:v>
                </c:pt>
                <c:pt idx="14">
                  <c:v>1.3813983018607801</c:v>
                </c:pt>
                <c:pt idx="15">
                  <c:v>1.27780594486849</c:v>
                </c:pt>
                <c:pt idx="16">
                  <c:v>1.4309124999751699</c:v>
                </c:pt>
                <c:pt idx="17">
                  <c:v>0.72626080615163102</c:v>
                </c:pt>
                <c:pt idx="18">
                  <c:v>1.2033953340990999</c:v>
                </c:pt>
                <c:pt idx="19">
                  <c:v>0.85456281431972503</c:v>
                </c:pt>
                <c:pt idx="20">
                  <c:v>1.08254792032123</c:v>
                </c:pt>
                <c:pt idx="21">
                  <c:v>1.1394809007094699</c:v>
                </c:pt>
                <c:pt idx="22">
                  <c:v>1.1202670989011101</c:v>
                </c:pt>
                <c:pt idx="23">
                  <c:v>1.09646861070486</c:v>
                </c:pt>
                <c:pt idx="24">
                  <c:v>1.4140039624438301</c:v>
                </c:pt>
                <c:pt idx="25">
                  <c:v>1.2779343478460901</c:v>
                </c:pt>
                <c:pt idx="26">
                  <c:v>1.0441220159553299</c:v>
                </c:pt>
                <c:pt idx="27">
                  <c:v>0.95131568056226101</c:v>
                </c:pt>
                <c:pt idx="28">
                  <c:v>1.1406951709050499</c:v>
                </c:pt>
                <c:pt idx="29">
                  <c:v>0.86391710401204902</c:v>
                </c:pt>
                <c:pt idx="30">
                  <c:v>1.3834055064138</c:v>
                </c:pt>
                <c:pt idx="31">
                  <c:v>1.3281903351589801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3C-4770-B908-D20A0A34EC16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reproductie!$E$31:$AJ$31</c:f>
              <c:numCache>
                <c:formatCode>0.00</c:formatCode>
                <c:ptCount val="32"/>
                <c:pt idx="0">
                  <c:v>1.22150695356621</c:v>
                </c:pt>
                <c:pt idx="1">
                  <c:v>0.75198911020557202</c:v>
                </c:pt>
                <c:pt idx="2">
                  <c:v>0.41420018167863798</c:v>
                </c:pt>
                <c:pt idx="3">
                  <c:v>0.40408810340592899</c:v>
                </c:pt>
                <c:pt idx="4">
                  <c:v>0.72684533415488695</c:v>
                </c:pt>
                <c:pt idx="5">
                  <c:v>0.90930398010767499</c:v>
                </c:pt>
                <c:pt idx="6">
                  <c:v>0.81665733831301801</c:v>
                </c:pt>
                <c:pt idx="7">
                  <c:v>0.74095427041531103</c:v>
                </c:pt>
                <c:pt idx="8">
                  <c:v>1.0914143376702099</c:v>
                </c:pt>
                <c:pt idx="9">
                  <c:v>0.91570329016301799</c:v>
                </c:pt>
                <c:pt idx="10">
                  <c:v>0.75216284710141301</c:v>
                </c:pt>
                <c:pt idx="11">
                  <c:v>0.88140151283305301</c:v>
                </c:pt>
                <c:pt idx="12">
                  <c:v>1.10067986024479</c:v>
                </c:pt>
                <c:pt idx="13">
                  <c:v>0.67910631606017502</c:v>
                </c:pt>
                <c:pt idx="14">
                  <c:v>1.15763908341736</c:v>
                </c:pt>
                <c:pt idx="15">
                  <c:v>1.0691137280124099</c:v>
                </c:pt>
                <c:pt idx="16">
                  <c:v>1.2116799360386901</c:v>
                </c:pt>
                <c:pt idx="17">
                  <c:v>0.60555444628104005</c:v>
                </c:pt>
                <c:pt idx="18">
                  <c:v>1.00602260815619</c:v>
                </c:pt>
                <c:pt idx="19">
                  <c:v>0.70106147967503896</c:v>
                </c:pt>
                <c:pt idx="20">
                  <c:v>0.90436769396026495</c:v>
                </c:pt>
                <c:pt idx="21">
                  <c:v>0.94995112045561003</c:v>
                </c:pt>
                <c:pt idx="22">
                  <c:v>0.93112290977133205</c:v>
                </c:pt>
                <c:pt idx="23">
                  <c:v>0.91177337244426904</c:v>
                </c:pt>
                <c:pt idx="24">
                  <c:v>1.17536961122873</c:v>
                </c:pt>
                <c:pt idx="25">
                  <c:v>1.06069273709408</c:v>
                </c:pt>
                <c:pt idx="26">
                  <c:v>0.87136194405658796</c:v>
                </c:pt>
                <c:pt idx="27">
                  <c:v>0.78917784672553104</c:v>
                </c:pt>
                <c:pt idx="28">
                  <c:v>0.92541108401560701</c:v>
                </c:pt>
                <c:pt idx="29">
                  <c:v>0.69885866431620902</c:v>
                </c:pt>
                <c:pt idx="30">
                  <c:v>1.1127402764857599</c:v>
                </c:pt>
                <c:pt idx="31">
                  <c:v>1.0792207453900999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3C-4770-B908-D20A0A34EC16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reproductie!$E$32:$AJ$32</c:f>
              <c:numCache>
                <c:formatCode>0.00</c:formatCode>
                <c:ptCount val="32"/>
                <c:pt idx="0">
                  <c:v>2.0801333166459299</c:v>
                </c:pt>
                <c:pt idx="1">
                  <c:v>1.13877649188123</c:v>
                </c:pt>
                <c:pt idx="2">
                  <c:v>0.60739016855792405</c:v>
                </c:pt>
                <c:pt idx="3">
                  <c:v>0.59994019329088299</c:v>
                </c:pt>
                <c:pt idx="4">
                  <c:v>1.0796065994049799</c:v>
                </c:pt>
                <c:pt idx="5">
                  <c:v>1.28958187791573</c:v>
                </c:pt>
                <c:pt idx="6">
                  <c:v>1.14898963495553</c:v>
                </c:pt>
                <c:pt idx="7">
                  <c:v>1.05178561095176</c:v>
                </c:pt>
                <c:pt idx="8">
                  <c:v>1.5413864063026701</c:v>
                </c:pt>
                <c:pt idx="9">
                  <c:v>1.28559579836325</c:v>
                </c:pt>
                <c:pt idx="10">
                  <c:v>1.0742786625020699</c:v>
                </c:pt>
                <c:pt idx="11">
                  <c:v>1.2835596624755301</c:v>
                </c:pt>
                <c:pt idx="12">
                  <c:v>1.5705492736476501</c:v>
                </c:pt>
                <c:pt idx="13">
                  <c:v>1.01215814445234</c:v>
                </c:pt>
                <c:pt idx="14">
                  <c:v>1.6493815921456501</c:v>
                </c:pt>
                <c:pt idx="15">
                  <c:v>1.52771948016809</c:v>
                </c:pt>
                <c:pt idx="16">
                  <c:v>1.69058727325443</c:v>
                </c:pt>
                <c:pt idx="17">
                  <c:v>0.86996296601043299</c:v>
                </c:pt>
                <c:pt idx="18">
                  <c:v>1.4397110430304501</c:v>
                </c:pt>
                <c:pt idx="19">
                  <c:v>1.04046381441419</c:v>
                </c:pt>
                <c:pt idx="20">
                  <c:v>1.29562753461356</c:v>
                </c:pt>
                <c:pt idx="21">
                  <c:v>1.36681854155416</c:v>
                </c:pt>
                <c:pt idx="22">
                  <c:v>1.34782223537396</c:v>
                </c:pt>
                <c:pt idx="23">
                  <c:v>1.31867767007672</c:v>
                </c:pt>
                <c:pt idx="24">
                  <c:v>1.7025083090598401</c:v>
                </c:pt>
                <c:pt idx="25">
                  <c:v>1.54050154519274</c:v>
                </c:pt>
                <c:pt idx="26">
                  <c:v>1.25113191928215</c:v>
                </c:pt>
                <c:pt idx="27">
                  <c:v>1.14634560835594</c:v>
                </c:pt>
                <c:pt idx="28">
                  <c:v>1.40643823708518</c:v>
                </c:pt>
                <c:pt idx="29">
                  <c:v>1.06691212783468</c:v>
                </c:pt>
                <c:pt idx="30">
                  <c:v>1.7221998135724099</c:v>
                </c:pt>
                <c:pt idx="31">
                  <c:v>1.6358023683558001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3C-4770-B908-D20A0A34E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50472"/>
        <c:axId val="699740280"/>
      </c:scatterChart>
      <c:valAx>
        <c:axId val="69975047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0280"/>
        <c:crosses val="autoZero"/>
        <c:crossBetween val="midCat"/>
        <c:majorUnit val="4"/>
        <c:minorUnit val="1"/>
      </c:valAx>
      <c:valAx>
        <c:axId val="699740280"/>
        <c:scaling>
          <c:orientation val="minMax"/>
          <c:max val="2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0472"/>
        <c:crosses val="autoZero"/>
        <c:crossBetween val="midCat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Kleine Karekiet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FB8-48FD-8CC8-5C65B4B4D701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FB8-48FD-8CC8-5C65B4B4D701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ad'!$E$30:$AI$30</c:f>
              <c:numCache>
                <c:formatCode>0.00</c:formatCode>
                <c:ptCount val="31"/>
                <c:pt idx="0">
                  <c:v>0.65196639999999995</c:v>
                </c:pt>
                <c:pt idx="1">
                  <c:v>0.49746800000000002</c:v>
                </c:pt>
                <c:pt idx="2">
                  <c:v>0.40397860000000002</c:v>
                </c:pt>
                <c:pt idx="3">
                  <c:v>0.37238599999999999</c:v>
                </c:pt>
                <c:pt idx="4">
                  <c:v>0.45162449999999998</c:v>
                </c:pt>
                <c:pt idx="5">
                  <c:v>0.47183829999999999</c:v>
                </c:pt>
                <c:pt idx="6">
                  <c:v>0.4323419</c:v>
                </c:pt>
                <c:pt idx="7">
                  <c:v>0.37063499999999999</c:v>
                </c:pt>
                <c:pt idx="8">
                  <c:v>0.46867140000000002</c:v>
                </c:pt>
                <c:pt idx="9">
                  <c:v>0.5798837</c:v>
                </c:pt>
                <c:pt idx="10">
                  <c:v>0.47401779999999999</c:v>
                </c:pt>
                <c:pt idx="11">
                  <c:v>0.49363859999999998</c:v>
                </c:pt>
                <c:pt idx="12">
                  <c:v>0.42002149999999999</c:v>
                </c:pt>
                <c:pt idx="13">
                  <c:v>0.49293399999999998</c:v>
                </c:pt>
                <c:pt idx="14">
                  <c:v>0.52171820000000002</c:v>
                </c:pt>
                <c:pt idx="15">
                  <c:v>0.52356499999999995</c:v>
                </c:pt>
                <c:pt idx="16">
                  <c:v>0.52617029999999998</c:v>
                </c:pt>
                <c:pt idx="17">
                  <c:v>0.4671421</c:v>
                </c:pt>
                <c:pt idx="18">
                  <c:v>0.40354430000000002</c:v>
                </c:pt>
                <c:pt idx="19">
                  <c:v>0.57872809999999997</c:v>
                </c:pt>
                <c:pt idx="20">
                  <c:v>0.42267490000000002</c:v>
                </c:pt>
                <c:pt idx="21">
                  <c:v>0.44715329999999998</c:v>
                </c:pt>
                <c:pt idx="22">
                  <c:v>0.58576620000000001</c:v>
                </c:pt>
                <c:pt idx="23">
                  <c:v>0.3761737</c:v>
                </c:pt>
                <c:pt idx="24">
                  <c:v>0.41129100000000002</c:v>
                </c:pt>
                <c:pt idx="25">
                  <c:v>0.44446219999999997</c:v>
                </c:pt>
                <c:pt idx="26">
                  <c:v>0.45269480000000001</c:v>
                </c:pt>
                <c:pt idx="27">
                  <c:v>0.27898020000000001</c:v>
                </c:pt>
                <c:pt idx="28">
                  <c:v>0.44102710000000001</c:v>
                </c:pt>
                <c:pt idx="29">
                  <c:v>0.37341180000000002</c:v>
                </c:pt>
                <c:pt idx="30">
                  <c:v>0.43670170000000003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B8-48FD-8CC8-5C65B4B4D701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ad'!$E$31:$AI$31</c:f>
              <c:numCache>
                <c:formatCode>0.00</c:formatCode>
                <c:ptCount val="31"/>
                <c:pt idx="0">
                  <c:v>0.48273110000000002</c:v>
                </c:pt>
                <c:pt idx="1">
                  <c:v>0.4112961</c:v>
                </c:pt>
                <c:pt idx="2">
                  <c:v>0.34419820000000001</c:v>
                </c:pt>
                <c:pt idx="3">
                  <c:v>0.31634620000000002</c:v>
                </c:pt>
                <c:pt idx="4">
                  <c:v>0.38631949999999998</c:v>
                </c:pt>
                <c:pt idx="5">
                  <c:v>0.40923700000000002</c:v>
                </c:pt>
                <c:pt idx="6">
                  <c:v>0.37699899999999997</c:v>
                </c:pt>
                <c:pt idx="7">
                  <c:v>0.32059870000000001</c:v>
                </c:pt>
                <c:pt idx="8">
                  <c:v>0.40875980000000001</c:v>
                </c:pt>
                <c:pt idx="9">
                  <c:v>0.51112579999999996</c:v>
                </c:pt>
                <c:pt idx="10">
                  <c:v>0.41717340000000003</c:v>
                </c:pt>
                <c:pt idx="11">
                  <c:v>0.4313768</c:v>
                </c:pt>
                <c:pt idx="12">
                  <c:v>0.36215750000000002</c:v>
                </c:pt>
                <c:pt idx="13">
                  <c:v>0.42820710000000001</c:v>
                </c:pt>
                <c:pt idx="14">
                  <c:v>0.4547619</c:v>
                </c:pt>
                <c:pt idx="15">
                  <c:v>0.459818</c:v>
                </c:pt>
                <c:pt idx="16">
                  <c:v>0.46547620000000001</c:v>
                </c:pt>
                <c:pt idx="17">
                  <c:v>0.41361059999999999</c:v>
                </c:pt>
                <c:pt idx="18">
                  <c:v>0.34941729999999999</c:v>
                </c:pt>
                <c:pt idx="19">
                  <c:v>0.50685690000000005</c:v>
                </c:pt>
                <c:pt idx="20">
                  <c:v>0.36934460000000002</c:v>
                </c:pt>
                <c:pt idx="21">
                  <c:v>0.3903722</c:v>
                </c:pt>
                <c:pt idx="22">
                  <c:v>0.51104769999999999</c:v>
                </c:pt>
                <c:pt idx="23">
                  <c:v>0.3198493</c:v>
                </c:pt>
                <c:pt idx="24">
                  <c:v>0.3497635</c:v>
                </c:pt>
                <c:pt idx="25">
                  <c:v>0.38078390000000001</c:v>
                </c:pt>
                <c:pt idx="26">
                  <c:v>0.38605099999999998</c:v>
                </c:pt>
                <c:pt idx="27">
                  <c:v>0.23272889999999999</c:v>
                </c:pt>
                <c:pt idx="28">
                  <c:v>0.3674</c:v>
                </c:pt>
                <c:pt idx="29">
                  <c:v>0.30752829999999998</c:v>
                </c:pt>
                <c:pt idx="30">
                  <c:v>0.34821180000000002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B8-48FD-8CC8-5C65B4B4D701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ad'!$E$32:$AI$32</c:f>
              <c:numCache>
                <c:formatCode>0.00</c:formatCode>
                <c:ptCount val="31"/>
                <c:pt idx="0">
                  <c:v>0.78992799999999996</c:v>
                </c:pt>
                <c:pt idx="1">
                  <c:v>0.58379060000000005</c:v>
                </c:pt>
                <c:pt idx="2">
                  <c:v>0.466752</c:v>
                </c:pt>
                <c:pt idx="3">
                  <c:v>0.43207879999999999</c:v>
                </c:pt>
                <c:pt idx="4">
                  <c:v>0.51863930000000003</c:v>
                </c:pt>
                <c:pt idx="5">
                  <c:v>0.53533799999999998</c:v>
                </c:pt>
                <c:pt idx="6">
                  <c:v>0.48942669999999999</c:v>
                </c:pt>
                <c:pt idx="7">
                  <c:v>0.42361149999999997</c:v>
                </c:pt>
                <c:pt idx="8">
                  <c:v>0.52949999999999997</c:v>
                </c:pt>
                <c:pt idx="9">
                  <c:v>0.64567490000000005</c:v>
                </c:pt>
                <c:pt idx="10">
                  <c:v>0.53154380000000001</c:v>
                </c:pt>
                <c:pt idx="11">
                  <c:v>0.55609839999999999</c:v>
                </c:pt>
                <c:pt idx="12">
                  <c:v>0.48017100000000001</c:v>
                </c:pt>
                <c:pt idx="13">
                  <c:v>0.55789860000000002</c:v>
                </c:pt>
                <c:pt idx="14">
                  <c:v>0.58790319999999996</c:v>
                </c:pt>
                <c:pt idx="15">
                  <c:v>0.5865534</c:v>
                </c:pt>
                <c:pt idx="16">
                  <c:v>0.58610070000000003</c:v>
                </c:pt>
                <c:pt idx="17">
                  <c:v>0.52144100000000004</c:v>
                </c:pt>
                <c:pt idx="18">
                  <c:v>0.46012599999999998</c:v>
                </c:pt>
                <c:pt idx="19">
                  <c:v>0.64741130000000002</c:v>
                </c:pt>
                <c:pt idx="20">
                  <c:v>0.47787079999999998</c:v>
                </c:pt>
                <c:pt idx="21">
                  <c:v>0.50534710000000005</c:v>
                </c:pt>
                <c:pt idx="22">
                  <c:v>0.65673599999999999</c:v>
                </c:pt>
                <c:pt idx="23">
                  <c:v>0.43605769999999999</c:v>
                </c:pt>
                <c:pt idx="24">
                  <c:v>0.47572340000000002</c:v>
                </c:pt>
                <c:pt idx="25">
                  <c:v>0.51001839999999998</c:v>
                </c:pt>
                <c:pt idx="26">
                  <c:v>0.52107890000000001</c:v>
                </c:pt>
                <c:pt idx="27">
                  <c:v>0.33046429999999999</c:v>
                </c:pt>
                <c:pt idx="28">
                  <c:v>0.51734239999999998</c:v>
                </c:pt>
                <c:pt idx="29">
                  <c:v>0.44435269999999999</c:v>
                </c:pt>
                <c:pt idx="30">
                  <c:v>0.52941360000000004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FB8-48FD-8CC8-5C65B4B4D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2632"/>
        <c:axId val="699744592"/>
      </c:scatterChart>
      <c:valAx>
        <c:axId val="69974263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4592"/>
        <c:crosses val="autoZero"/>
        <c:crossBetween val="midCat"/>
        <c:majorUnit val="4"/>
        <c:minorUnit val="1"/>
      </c:valAx>
      <c:valAx>
        <c:axId val="69974459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2632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Grote Bonte Specht
overleving </a:t>
            </a:r>
            <a:r>
              <a:rPr lang="nl-NL" baseline="0"/>
              <a:t> eerstejaars</a:t>
            </a:r>
            <a:endParaRPr lang="nl-NL"/>
          </a:p>
        </c:rich>
      </c:tx>
      <c:layout>
        <c:manualLayout>
          <c:xMode val="edge"/>
          <c:yMode val="edge"/>
          <c:x val="0.33956487997139889"/>
          <c:y val="1.97628744682776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87898802262224"/>
          <c:y val="0.15415049513358281"/>
          <c:w val="0.76947274591348425"/>
          <c:h val="0.73913186128153807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C87-47AB-8CF0-17075902AA99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juv'!$E$3:$AI$3</c:f>
              <c:numCache>
                <c:formatCode>0.00</c:formatCode>
                <c:ptCount val="31"/>
                <c:pt idx="1">
                  <c:v>0.12727959999999999</c:v>
                </c:pt>
                <c:pt idx="5">
                  <c:v>7.4233499999999994E-2</c:v>
                </c:pt>
                <c:pt idx="7">
                  <c:v>6.6068500000000002E-2</c:v>
                </c:pt>
                <c:pt idx="8">
                  <c:v>0.18191660000000001</c:v>
                </c:pt>
                <c:pt idx="14">
                  <c:v>6.2341000000000001E-2</c:v>
                </c:pt>
                <c:pt idx="15">
                  <c:v>0.13547229999999999</c:v>
                </c:pt>
                <c:pt idx="16">
                  <c:v>9.2492699999999997E-2</c:v>
                </c:pt>
                <c:pt idx="17">
                  <c:v>5.0756099999999998E-2</c:v>
                </c:pt>
                <c:pt idx="18">
                  <c:v>6.4015199999999994E-2</c:v>
                </c:pt>
                <c:pt idx="19">
                  <c:v>0.17867069999999999</c:v>
                </c:pt>
                <c:pt idx="20">
                  <c:v>0.21787390000000001</c:v>
                </c:pt>
                <c:pt idx="22">
                  <c:v>7.6371099999999997E-2</c:v>
                </c:pt>
                <c:pt idx="23">
                  <c:v>7.6359499999999997E-2</c:v>
                </c:pt>
                <c:pt idx="25">
                  <c:v>8.0347699999999994E-2</c:v>
                </c:pt>
                <c:pt idx="26">
                  <c:v>6.4624299999999996E-2</c:v>
                </c:pt>
                <c:pt idx="27">
                  <c:v>5.6850900000000003E-2</c:v>
                </c:pt>
                <c:pt idx="29">
                  <c:v>9.03394E-2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87-47AB-8CF0-17075902AA99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juv'!$E$4:$AI$4</c:f>
              <c:numCache>
                <c:formatCode>0.00</c:formatCode>
                <c:ptCount val="31"/>
                <c:pt idx="1">
                  <c:v>1.6437199999999999E-2</c:v>
                </c:pt>
                <c:pt idx="5">
                  <c:v>9.8390000000000005E-3</c:v>
                </c:pt>
                <c:pt idx="7">
                  <c:v>9.0586E-3</c:v>
                </c:pt>
                <c:pt idx="8">
                  <c:v>2.23836E-2</c:v>
                </c:pt>
                <c:pt idx="14">
                  <c:v>8.4317999999999997E-3</c:v>
                </c:pt>
                <c:pt idx="15">
                  <c:v>4.2504599999999997E-2</c:v>
                </c:pt>
                <c:pt idx="16">
                  <c:v>2.2432400000000002E-2</c:v>
                </c:pt>
                <c:pt idx="17">
                  <c:v>1.2663900000000001E-2</c:v>
                </c:pt>
                <c:pt idx="18">
                  <c:v>1.5876000000000001E-2</c:v>
                </c:pt>
                <c:pt idx="19">
                  <c:v>7.8677800000000006E-2</c:v>
                </c:pt>
                <c:pt idx="20">
                  <c:v>0.11076039999999999</c:v>
                </c:pt>
                <c:pt idx="22">
                  <c:v>1.86979E-2</c:v>
                </c:pt>
                <c:pt idx="23">
                  <c:v>3.1329700000000002E-2</c:v>
                </c:pt>
                <c:pt idx="25">
                  <c:v>2.5255900000000001E-2</c:v>
                </c:pt>
                <c:pt idx="26">
                  <c:v>2.04925E-2</c:v>
                </c:pt>
                <c:pt idx="27">
                  <c:v>1.8225399999999999E-2</c:v>
                </c:pt>
                <c:pt idx="29">
                  <c:v>2.8209999999999999E-2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87-47AB-8CF0-17075902AA99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juv'!$E$5:$AI$5</c:f>
              <c:numCache>
                <c:formatCode>0.00</c:formatCode>
                <c:ptCount val="31"/>
                <c:pt idx="1">
                  <c:v>0.56000349999999999</c:v>
                </c:pt>
                <c:pt idx="5">
                  <c:v>0.39286219999999999</c:v>
                </c:pt>
                <c:pt idx="7">
                  <c:v>0.35377619999999999</c:v>
                </c:pt>
                <c:pt idx="8">
                  <c:v>0.68351170000000006</c:v>
                </c:pt>
                <c:pt idx="14">
                  <c:v>0.3420319</c:v>
                </c:pt>
                <c:pt idx="15">
                  <c:v>0.35614790000000002</c:v>
                </c:pt>
                <c:pt idx="16">
                  <c:v>0.31161430000000001</c:v>
                </c:pt>
                <c:pt idx="17">
                  <c:v>0.1822744</c:v>
                </c:pt>
                <c:pt idx="18">
                  <c:v>0.22478190000000001</c:v>
                </c:pt>
                <c:pt idx="19">
                  <c:v>0.35656349999999998</c:v>
                </c:pt>
                <c:pt idx="20">
                  <c:v>0.3838588</c:v>
                </c:pt>
                <c:pt idx="22">
                  <c:v>0.26406600000000002</c:v>
                </c:pt>
                <c:pt idx="23">
                  <c:v>0.1744539</c:v>
                </c:pt>
                <c:pt idx="25">
                  <c:v>0.22755800000000001</c:v>
                </c:pt>
                <c:pt idx="26">
                  <c:v>0.18577089999999999</c:v>
                </c:pt>
                <c:pt idx="27">
                  <c:v>0.16368840000000001</c:v>
                </c:pt>
                <c:pt idx="29">
                  <c:v>0.25359429999999999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C87-47AB-8CF0-17075902A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10880"/>
        <c:axId val="699709312"/>
      </c:scatterChart>
      <c:valAx>
        <c:axId val="69971088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9312"/>
        <c:crosses val="autoZero"/>
        <c:crossBetween val="midCat"/>
        <c:majorUnit val="4"/>
        <c:minorUnit val="1"/>
      </c:valAx>
      <c:valAx>
        <c:axId val="699709312"/>
        <c:scaling>
          <c:orientation val="minMax"/>
          <c:max val="0.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576443569553806E-2"/>
              <c:y val="0.2360865236673001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0880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Kleine Karekiet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C30-4072-A374-0AD65C013DC1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C30-4072-A374-0AD65C013DC1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juv'!$E$30:$AI$30</c:f>
              <c:numCache>
                <c:formatCode>0.00</c:formatCode>
                <c:ptCount val="31"/>
                <c:pt idx="0">
                  <c:v>9.1657000000000002E-2</c:v>
                </c:pt>
                <c:pt idx="1">
                  <c:v>6.0278100000000001E-2</c:v>
                </c:pt>
                <c:pt idx="2">
                  <c:v>8.9768799999999996E-2</c:v>
                </c:pt>
                <c:pt idx="3">
                  <c:v>5.6084700000000001E-2</c:v>
                </c:pt>
                <c:pt idx="4">
                  <c:v>6.20671E-2</c:v>
                </c:pt>
                <c:pt idx="5">
                  <c:v>7.2641300000000006E-2</c:v>
                </c:pt>
                <c:pt idx="6">
                  <c:v>5.7671500000000001E-2</c:v>
                </c:pt>
                <c:pt idx="7">
                  <c:v>7.6068499999999997E-2</c:v>
                </c:pt>
                <c:pt idx="9">
                  <c:v>8.0614199999999997E-2</c:v>
                </c:pt>
                <c:pt idx="10">
                  <c:v>8.9155799999999993E-2</c:v>
                </c:pt>
                <c:pt idx="11">
                  <c:v>9.8295599999999997E-2</c:v>
                </c:pt>
                <c:pt idx="12">
                  <c:v>7.9952099999999998E-2</c:v>
                </c:pt>
                <c:pt idx="13">
                  <c:v>6.87141E-2</c:v>
                </c:pt>
                <c:pt idx="14">
                  <c:v>9.7220899999999999E-2</c:v>
                </c:pt>
                <c:pt idx="15">
                  <c:v>9.5259499999999997E-2</c:v>
                </c:pt>
                <c:pt idx="16">
                  <c:v>0.1179689</c:v>
                </c:pt>
                <c:pt idx="17">
                  <c:v>8.80962E-2</c:v>
                </c:pt>
                <c:pt idx="18">
                  <c:v>8.4962800000000005E-2</c:v>
                </c:pt>
                <c:pt idx="19">
                  <c:v>0.13314409999999999</c:v>
                </c:pt>
                <c:pt idx="20">
                  <c:v>9.9264699999999997E-2</c:v>
                </c:pt>
                <c:pt idx="21">
                  <c:v>6.80032E-2</c:v>
                </c:pt>
                <c:pt idx="22">
                  <c:v>6.1509300000000003E-2</c:v>
                </c:pt>
                <c:pt idx="23">
                  <c:v>9.6475099999999994E-2</c:v>
                </c:pt>
                <c:pt idx="24">
                  <c:v>7.7814900000000006E-2</c:v>
                </c:pt>
                <c:pt idx="25">
                  <c:v>6.9834099999999996E-2</c:v>
                </c:pt>
                <c:pt idx="26">
                  <c:v>6.7058300000000001E-2</c:v>
                </c:pt>
                <c:pt idx="27">
                  <c:v>6.1984400000000002E-2</c:v>
                </c:pt>
                <c:pt idx="28">
                  <c:v>7.2425199999999995E-2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30-4072-A374-0AD65C013DC1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juv'!$E$31:$AI$31</c:f>
              <c:numCache>
                <c:formatCode>0.00</c:formatCode>
                <c:ptCount val="31"/>
                <c:pt idx="0">
                  <c:v>6.6372399999999998E-2</c:v>
                </c:pt>
                <c:pt idx="1">
                  <c:v>4.2904999999999999E-2</c:v>
                </c:pt>
                <c:pt idx="2">
                  <c:v>6.5575499999999995E-2</c:v>
                </c:pt>
                <c:pt idx="3">
                  <c:v>3.7327300000000001E-2</c:v>
                </c:pt>
                <c:pt idx="4">
                  <c:v>4.4444699999999997E-2</c:v>
                </c:pt>
                <c:pt idx="5">
                  <c:v>5.6203299999999998E-2</c:v>
                </c:pt>
                <c:pt idx="6">
                  <c:v>4.2562700000000002E-2</c:v>
                </c:pt>
                <c:pt idx="7">
                  <c:v>5.7770099999999998E-2</c:v>
                </c:pt>
                <c:pt idx="9">
                  <c:v>6.1093300000000003E-2</c:v>
                </c:pt>
                <c:pt idx="10">
                  <c:v>6.7349099999999995E-2</c:v>
                </c:pt>
                <c:pt idx="11">
                  <c:v>7.4092599999999995E-2</c:v>
                </c:pt>
                <c:pt idx="12">
                  <c:v>6.02766E-2</c:v>
                </c:pt>
                <c:pt idx="13">
                  <c:v>4.80323E-2</c:v>
                </c:pt>
                <c:pt idx="14">
                  <c:v>7.6895199999999997E-2</c:v>
                </c:pt>
                <c:pt idx="15">
                  <c:v>7.46999E-2</c:v>
                </c:pt>
                <c:pt idx="16">
                  <c:v>9.6279100000000006E-2</c:v>
                </c:pt>
                <c:pt idx="17">
                  <c:v>6.5066399999999996E-2</c:v>
                </c:pt>
                <c:pt idx="18">
                  <c:v>6.4090800000000003E-2</c:v>
                </c:pt>
                <c:pt idx="19">
                  <c:v>0.1021523</c:v>
                </c:pt>
                <c:pt idx="20">
                  <c:v>7.7302999999999997E-2</c:v>
                </c:pt>
                <c:pt idx="21">
                  <c:v>5.0536999999999999E-2</c:v>
                </c:pt>
                <c:pt idx="22">
                  <c:v>4.31688E-2</c:v>
                </c:pt>
                <c:pt idx="23">
                  <c:v>7.3551000000000005E-2</c:v>
                </c:pt>
                <c:pt idx="24">
                  <c:v>5.9439899999999997E-2</c:v>
                </c:pt>
                <c:pt idx="25">
                  <c:v>5.1348199999999997E-2</c:v>
                </c:pt>
                <c:pt idx="26">
                  <c:v>4.7963899999999997E-2</c:v>
                </c:pt>
                <c:pt idx="27">
                  <c:v>4.4322899999999998E-2</c:v>
                </c:pt>
                <c:pt idx="28">
                  <c:v>5.0779600000000001E-2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30-4072-A374-0AD65C013DC1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C30-4072-A374-0AD65C013DC1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juv'!$E$32:$AI$32</c:f>
              <c:numCache>
                <c:formatCode>0.00</c:formatCode>
                <c:ptCount val="31"/>
                <c:pt idx="0">
                  <c:v>0.12528130000000001</c:v>
                </c:pt>
                <c:pt idx="1">
                  <c:v>8.4068000000000004E-2</c:v>
                </c:pt>
                <c:pt idx="2">
                  <c:v>0.1217251</c:v>
                </c:pt>
                <c:pt idx="3">
                  <c:v>8.3450800000000006E-2</c:v>
                </c:pt>
                <c:pt idx="4">
                  <c:v>8.6047499999999999E-2</c:v>
                </c:pt>
                <c:pt idx="5">
                  <c:v>9.34112E-2</c:v>
                </c:pt>
                <c:pt idx="6">
                  <c:v>7.7708200000000005E-2</c:v>
                </c:pt>
                <c:pt idx="7">
                  <c:v>9.95505E-2</c:v>
                </c:pt>
                <c:pt idx="9">
                  <c:v>0.1056704</c:v>
                </c:pt>
                <c:pt idx="10">
                  <c:v>0.1171364</c:v>
                </c:pt>
                <c:pt idx="11">
                  <c:v>0.12930069999999999</c:v>
                </c:pt>
                <c:pt idx="12">
                  <c:v>0.1053303</c:v>
                </c:pt>
                <c:pt idx="13">
                  <c:v>9.7390099999999993E-2</c:v>
                </c:pt>
                <c:pt idx="14">
                  <c:v>0.12220780000000001</c:v>
                </c:pt>
                <c:pt idx="15">
                  <c:v>0.1207394</c:v>
                </c:pt>
                <c:pt idx="16">
                  <c:v>0.1437676</c:v>
                </c:pt>
                <c:pt idx="17">
                  <c:v>0.1182462</c:v>
                </c:pt>
                <c:pt idx="18">
                  <c:v>0.1118199</c:v>
                </c:pt>
                <c:pt idx="19">
                  <c:v>0.1717399</c:v>
                </c:pt>
                <c:pt idx="20">
                  <c:v>0.12660959999999999</c:v>
                </c:pt>
                <c:pt idx="21">
                  <c:v>9.09277E-2</c:v>
                </c:pt>
                <c:pt idx="22">
                  <c:v>8.6933899999999995E-2</c:v>
                </c:pt>
                <c:pt idx="23">
                  <c:v>0.12557560000000001</c:v>
                </c:pt>
                <c:pt idx="24">
                  <c:v>0.10125869999999999</c:v>
                </c:pt>
                <c:pt idx="25">
                  <c:v>9.4313499999999995E-2</c:v>
                </c:pt>
                <c:pt idx="26">
                  <c:v>9.3011499999999997E-2</c:v>
                </c:pt>
                <c:pt idx="27">
                  <c:v>8.6049799999999996E-2</c:v>
                </c:pt>
                <c:pt idx="28">
                  <c:v>0.10230309999999999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30-4072-A374-0AD65C013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45376"/>
        <c:axId val="699745768"/>
      </c:scatterChart>
      <c:valAx>
        <c:axId val="69974537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5768"/>
        <c:crosses val="autoZero"/>
        <c:crossBetween val="midCat"/>
        <c:majorUnit val="4"/>
        <c:minorUnit val="1"/>
      </c:valAx>
      <c:valAx>
        <c:axId val="699745768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45376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Braamsluiper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5D3-46DD-8B4A-76F0F9E161F8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5D3-46DD-8B4A-76F0F9E161F8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reproductie!$E$33:$AJ$33</c:f>
              <c:numCache>
                <c:formatCode>0.00</c:formatCode>
                <c:ptCount val="32"/>
                <c:pt idx="0">
                  <c:v>0.67772198260898697</c:v>
                </c:pt>
                <c:pt idx="1">
                  <c:v>2.3534939909679302</c:v>
                </c:pt>
                <c:pt idx="2">
                  <c:v>1.2486627881282899</c:v>
                </c:pt>
                <c:pt idx="3">
                  <c:v>1.3447190534262701</c:v>
                </c:pt>
                <c:pt idx="4">
                  <c:v>1.6589557453285699</c:v>
                </c:pt>
                <c:pt idx="5">
                  <c:v>0.95588402367618597</c:v>
                </c:pt>
                <c:pt idx="6">
                  <c:v>0.70503643629287105</c:v>
                </c:pt>
                <c:pt idx="7">
                  <c:v>1.2488956161131</c:v>
                </c:pt>
                <c:pt idx="8">
                  <c:v>1.2158609924852299</c:v>
                </c:pt>
                <c:pt idx="9">
                  <c:v>0.83733265105614596</c:v>
                </c:pt>
                <c:pt idx="10">
                  <c:v>1.0359046188428001</c:v>
                </c:pt>
                <c:pt idx="11">
                  <c:v>0.71561277489653297</c:v>
                </c:pt>
                <c:pt idx="12">
                  <c:v>0.596295483215044</c:v>
                </c:pt>
                <c:pt idx="13">
                  <c:v>0.617102895633171</c:v>
                </c:pt>
                <c:pt idx="14">
                  <c:v>0.75900026223788397</c:v>
                </c:pt>
                <c:pt idx="15">
                  <c:v>1.3752520975606399</c:v>
                </c:pt>
                <c:pt idx="16">
                  <c:v>0.44328249798630098</c:v>
                </c:pt>
                <c:pt idx="17">
                  <c:v>0.66573540399229303</c:v>
                </c:pt>
                <c:pt idx="18">
                  <c:v>1.21944149776706</c:v>
                </c:pt>
                <c:pt idx="19">
                  <c:v>0.73259530967668796</c:v>
                </c:pt>
                <c:pt idx="20">
                  <c:v>1.0352708893120901</c:v>
                </c:pt>
                <c:pt idx="21">
                  <c:v>0.77211586940356602</c:v>
                </c:pt>
                <c:pt idx="22">
                  <c:v>0.69390903184864605</c:v>
                </c:pt>
                <c:pt idx="23">
                  <c:v>0.439588776169201</c:v>
                </c:pt>
                <c:pt idx="24">
                  <c:v>1.0234786456914999</c:v>
                </c:pt>
                <c:pt idx="25">
                  <c:v>0.98461959605013305</c:v>
                </c:pt>
                <c:pt idx="26">
                  <c:v>0.88283664497075398</c:v>
                </c:pt>
                <c:pt idx="27">
                  <c:v>0.40273514614693601</c:v>
                </c:pt>
                <c:pt idx="28">
                  <c:v>1.0817273436550101</c:v>
                </c:pt>
                <c:pt idx="29">
                  <c:v>0.65519018384326499</c:v>
                </c:pt>
                <c:pt idx="30">
                  <c:v>1.1568444938774001</c:v>
                </c:pt>
                <c:pt idx="31">
                  <c:v>0.77902441637215403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D3-46DD-8B4A-76F0F9E161F8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reproductie!$E$34:$AJ$34</c:f>
              <c:numCache>
                <c:formatCode>0.00</c:formatCode>
                <c:ptCount val="32"/>
                <c:pt idx="0">
                  <c:v>0.185141965071807</c:v>
                </c:pt>
                <c:pt idx="1">
                  <c:v>0.82282971939402005</c:v>
                </c:pt>
                <c:pt idx="2">
                  <c:v>0.38299285144069301</c:v>
                </c:pt>
                <c:pt idx="3">
                  <c:v>0.41661530875659403</c:v>
                </c:pt>
                <c:pt idx="4">
                  <c:v>0.61672841933078004</c:v>
                </c:pt>
                <c:pt idx="5">
                  <c:v>0.37046347699850901</c:v>
                </c:pt>
                <c:pt idx="6">
                  <c:v>0.26345089246335501</c:v>
                </c:pt>
                <c:pt idx="7">
                  <c:v>0.49515746802426902</c:v>
                </c:pt>
                <c:pt idx="8">
                  <c:v>0.49768790833411403</c:v>
                </c:pt>
                <c:pt idx="9">
                  <c:v>0.331398223127986</c:v>
                </c:pt>
                <c:pt idx="10">
                  <c:v>0.41718753054910601</c:v>
                </c:pt>
                <c:pt idx="11">
                  <c:v>0.28003603988433101</c:v>
                </c:pt>
                <c:pt idx="12">
                  <c:v>0.205658514614981</c:v>
                </c:pt>
                <c:pt idx="13">
                  <c:v>0.24621230417322601</c:v>
                </c:pt>
                <c:pt idx="14">
                  <c:v>0.31534377348083098</c:v>
                </c:pt>
                <c:pt idx="15">
                  <c:v>0.57721090685984</c:v>
                </c:pt>
                <c:pt idx="16">
                  <c:v>0.17339959951891101</c:v>
                </c:pt>
                <c:pt idx="17">
                  <c:v>0.26626104039510801</c:v>
                </c:pt>
                <c:pt idx="18">
                  <c:v>0.51266119162479695</c:v>
                </c:pt>
                <c:pt idx="19">
                  <c:v>0.30277527048782699</c:v>
                </c:pt>
                <c:pt idx="20">
                  <c:v>0.45001587433159401</c:v>
                </c:pt>
                <c:pt idx="21">
                  <c:v>0.33187566519080403</c:v>
                </c:pt>
                <c:pt idx="22">
                  <c:v>0.294612933738302</c:v>
                </c:pt>
                <c:pt idx="23">
                  <c:v>0.18454594572549701</c:v>
                </c:pt>
                <c:pt idx="24">
                  <c:v>0.44303498220414</c:v>
                </c:pt>
                <c:pt idx="25">
                  <c:v>0.42594260321544603</c:v>
                </c:pt>
                <c:pt idx="26">
                  <c:v>0.376350708298128</c:v>
                </c:pt>
                <c:pt idx="27">
                  <c:v>0.15857589449047299</c:v>
                </c:pt>
                <c:pt idx="28">
                  <c:v>0.44377755321279999</c:v>
                </c:pt>
                <c:pt idx="29">
                  <c:v>0.26847598875562001</c:v>
                </c:pt>
                <c:pt idx="30">
                  <c:v>0.50029974484085205</c:v>
                </c:pt>
                <c:pt idx="31">
                  <c:v>0.31920959416722999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D3-46DD-8B4A-76F0F9E161F8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reproductie!$E$35:$AJ$35</c:f>
              <c:numCache>
                <c:formatCode>0.00</c:formatCode>
                <c:ptCount val="32"/>
                <c:pt idx="0">
                  <c:v>2.2971437833459198</c:v>
                </c:pt>
                <c:pt idx="1">
                  <c:v>6.7649301363239296</c:v>
                </c:pt>
                <c:pt idx="2">
                  <c:v>3.9468459968042202</c:v>
                </c:pt>
                <c:pt idx="3">
                  <c:v>4.2702144617992799</c:v>
                </c:pt>
                <c:pt idx="4">
                  <c:v>4.4586922660321102</c:v>
                </c:pt>
                <c:pt idx="5">
                  <c:v>2.4365681399153201</c:v>
                </c:pt>
                <c:pt idx="6">
                  <c:v>1.8422113486491301</c:v>
                </c:pt>
                <c:pt idx="7">
                  <c:v>3.1276303539664299</c:v>
                </c:pt>
                <c:pt idx="8">
                  <c:v>2.94701193550295</c:v>
                </c:pt>
                <c:pt idx="9">
                  <c:v>2.08213390879691</c:v>
                </c:pt>
                <c:pt idx="10">
                  <c:v>2.5445099441877601</c:v>
                </c:pt>
                <c:pt idx="11">
                  <c:v>1.79746689274713</c:v>
                </c:pt>
                <c:pt idx="12">
                  <c:v>1.6649743281192799</c:v>
                </c:pt>
                <c:pt idx="13">
                  <c:v>1.52045279990246</c:v>
                </c:pt>
                <c:pt idx="14">
                  <c:v>1.8085193270077</c:v>
                </c:pt>
                <c:pt idx="15">
                  <c:v>3.2517291462010798</c:v>
                </c:pt>
                <c:pt idx="16">
                  <c:v>1.10941441145718</c:v>
                </c:pt>
                <c:pt idx="17">
                  <c:v>1.64293537837362</c:v>
                </c:pt>
                <c:pt idx="18">
                  <c:v>2.88508304898488</c:v>
                </c:pt>
                <c:pt idx="19">
                  <c:v>1.75066888169412</c:v>
                </c:pt>
                <c:pt idx="20">
                  <c:v>2.3632809485495199</c:v>
                </c:pt>
                <c:pt idx="21">
                  <c:v>1.7805884804954999</c:v>
                </c:pt>
                <c:pt idx="22">
                  <c:v>1.61933653241721</c:v>
                </c:pt>
                <c:pt idx="23">
                  <c:v>1.0317627516893499</c:v>
                </c:pt>
                <c:pt idx="24">
                  <c:v>2.3454857210977198</c:v>
                </c:pt>
                <c:pt idx="25">
                  <c:v>2.2578733613599602</c:v>
                </c:pt>
                <c:pt idx="26">
                  <c:v>2.0533442111832798</c:v>
                </c:pt>
                <c:pt idx="27">
                  <c:v>1.0014860719262499</c:v>
                </c:pt>
                <c:pt idx="28">
                  <c:v>2.6147612251489298</c:v>
                </c:pt>
                <c:pt idx="29">
                  <c:v>1.5785859654891099</c:v>
                </c:pt>
                <c:pt idx="30">
                  <c:v>2.65900184925006</c:v>
                </c:pt>
                <c:pt idx="31">
                  <c:v>1.8807865314068299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D3-46DD-8B4A-76F0F9E16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2232"/>
        <c:axId val="699760664"/>
      </c:scatterChart>
      <c:valAx>
        <c:axId val="69976223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0664"/>
        <c:crosses val="autoZero"/>
        <c:crossBetween val="midCat"/>
        <c:majorUnit val="4"/>
        <c:minorUnit val="1"/>
      </c:valAx>
      <c:valAx>
        <c:axId val="699760664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2232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Braamsluiper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7F2-4F1F-A22C-247C5E5F2C32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ad'!$E$33:$AI$33</c:f>
              <c:numCache>
                <c:formatCode>0.00</c:formatCode>
                <c:ptCount val="31"/>
                <c:pt idx="1">
                  <c:v>0.1481017</c:v>
                </c:pt>
                <c:pt idx="2">
                  <c:v>0.22039030000000001</c:v>
                </c:pt>
                <c:pt idx="3">
                  <c:v>0.39691690000000002</c:v>
                </c:pt>
                <c:pt idx="4">
                  <c:v>0.56296009999999996</c:v>
                </c:pt>
                <c:pt idx="5">
                  <c:v>0.21988840000000001</c:v>
                </c:pt>
                <c:pt idx="6">
                  <c:v>0.50054449999999995</c:v>
                </c:pt>
                <c:pt idx="7">
                  <c:v>0.32877709999999999</c:v>
                </c:pt>
                <c:pt idx="8">
                  <c:v>0.15856619999999999</c:v>
                </c:pt>
                <c:pt idx="9">
                  <c:v>0.49018869999999998</c:v>
                </c:pt>
                <c:pt idx="10">
                  <c:v>0.30888739999999998</c:v>
                </c:pt>
                <c:pt idx="11">
                  <c:v>0.33824149999999997</c:v>
                </c:pt>
                <c:pt idx="12">
                  <c:v>0.44457730000000001</c:v>
                </c:pt>
                <c:pt idx="13">
                  <c:v>0.53752480000000002</c:v>
                </c:pt>
                <c:pt idx="14">
                  <c:v>0.38415349999999998</c:v>
                </c:pt>
                <c:pt idx="15">
                  <c:v>0.58478269999999999</c:v>
                </c:pt>
                <c:pt idx="16">
                  <c:v>0.44422410000000001</c:v>
                </c:pt>
                <c:pt idx="17">
                  <c:v>0.33452999999999999</c:v>
                </c:pt>
                <c:pt idx="18">
                  <c:v>0.25033250000000001</c:v>
                </c:pt>
                <c:pt idx="19">
                  <c:v>0.38154880000000002</c:v>
                </c:pt>
                <c:pt idx="20">
                  <c:v>0.43925999999999998</c:v>
                </c:pt>
                <c:pt idx="21">
                  <c:v>0.33703280000000002</c:v>
                </c:pt>
                <c:pt idx="22">
                  <c:v>0.366645</c:v>
                </c:pt>
                <c:pt idx="23">
                  <c:v>0.4109661</c:v>
                </c:pt>
                <c:pt idx="24">
                  <c:v>0.32963930000000002</c:v>
                </c:pt>
                <c:pt idx="25">
                  <c:v>0.26228629999999997</c:v>
                </c:pt>
                <c:pt idx="26">
                  <c:v>0.29741040000000002</c:v>
                </c:pt>
                <c:pt idx="27">
                  <c:v>0.23521600000000001</c:v>
                </c:pt>
                <c:pt idx="28">
                  <c:v>0.3484333</c:v>
                </c:pt>
                <c:pt idx="29">
                  <c:v>0.49271579999999998</c:v>
                </c:pt>
                <c:pt idx="30">
                  <c:v>0.27370420000000001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F2-4F1F-A22C-247C5E5F2C32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ad'!$E$34:$AI$34</c:f>
              <c:numCache>
                <c:formatCode>0.00</c:formatCode>
                <c:ptCount val="31"/>
                <c:pt idx="1">
                  <c:v>1.7179900000000001E-2</c:v>
                </c:pt>
                <c:pt idx="2">
                  <c:v>2.2583900000000001E-2</c:v>
                </c:pt>
                <c:pt idx="3">
                  <c:v>6.3565399999999994E-2</c:v>
                </c:pt>
                <c:pt idx="4">
                  <c:v>0.12004140000000001</c:v>
                </c:pt>
                <c:pt idx="5">
                  <c:v>6.1592300000000003E-2</c:v>
                </c:pt>
                <c:pt idx="6">
                  <c:v>0.14761730000000001</c:v>
                </c:pt>
                <c:pt idx="7">
                  <c:v>0.1022212</c:v>
                </c:pt>
                <c:pt idx="8">
                  <c:v>4.6846699999999998E-2</c:v>
                </c:pt>
                <c:pt idx="9">
                  <c:v>0.1679051</c:v>
                </c:pt>
                <c:pt idx="10">
                  <c:v>0.119159</c:v>
                </c:pt>
                <c:pt idx="11">
                  <c:v>0.1294418</c:v>
                </c:pt>
                <c:pt idx="12">
                  <c:v>0.16766610000000001</c:v>
                </c:pt>
                <c:pt idx="13">
                  <c:v>0.2513995</c:v>
                </c:pt>
                <c:pt idx="14">
                  <c:v>0.212115</c:v>
                </c:pt>
                <c:pt idx="15">
                  <c:v>0.33408270000000001</c:v>
                </c:pt>
                <c:pt idx="16">
                  <c:v>0.21482609999999999</c:v>
                </c:pt>
                <c:pt idx="17">
                  <c:v>0.1490457</c:v>
                </c:pt>
                <c:pt idx="18">
                  <c:v>0.10311339999999999</c:v>
                </c:pt>
                <c:pt idx="19">
                  <c:v>0.17727770000000001</c:v>
                </c:pt>
                <c:pt idx="20">
                  <c:v>0.24174850000000001</c:v>
                </c:pt>
                <c:pt idx="21">
                  <c:v>0.19065119999999999</c:v>
                </c:pt>
                <c:pt idx="22">
                  <c:v>0.21066199999999999</c:v>
                </c:pt>
                <c:pt idx="23">
                  <c:v>0.21663170000000001</c:v>
                </c:pt>
                <c:pt idx="24">
                  <c:v>0.1782213</c:v>
                </c:pt>
                <c:pt idx="25">
                  <c:v>0.12657370000000001</c:v>
                </c:pt>
                <c:pt idx="26">
                  <c:v>0.1429484</c:v>
                </c:pt>
                <c:pt idx="27">
                  <c:v>0.1095863</c:v>
                </c:pt>
                <c:pt idx="28">
                  <c:v>0.14631240000000001</c:v>
                </c:pt>
                <c:pt idx="29">
                  <c:v>0.23104420000000001</c:v>
                </c:pt>
                <c:pt idx="30">
                  <c:v>0.1105616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F2-4F1F-A22C-247C5E5F2C32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ad'!$E$35:$AI$35</c:f>
              <c:numCache>
                <c:formatCode>0.00</c:formatCode>
                <c:ptCount val="31"/>
                <c:pt idx="1">
                  <c:v>0.63356730000000006</c:v>
                </c:pt>
                <c:pt idx="2">
                  <c:v>0.77571889999999999</c:v>
                </c:pt>
                <c:pt idx="3">
                  <c:v>0.86452039999999997</c:v>
                </c:pt>
                <c:pt idx="4">
                  <c:v>0.92403000000000002</c:v>
                </c:pt>
                <c:pt idx="5">
                  <c:v>0.54760889999999995</c:v>
                </c:pt>
                <c:pt idx="6">
                  <c:v>0.85292999999999997</c:v>
                </c:pt>
                <c:pt idx="7">
                  <c:v>0.67816299999999996</c:v>
                </c:pt>
                <c:pt idx="8">
                  <c:v>0.41946369999999999</c:v>
                </c:pt>
                <c:pt idx="9">
                  <c:v>0.82083969999999995</c:v>
                </c:pt>
                <c:pt idx="10">
                  <c:v>0.59622649999999999</c:v>
                </c:pt>
                <c:pt idx="11">
                  <c:v>0.63729009999999997</c:v>
                </c:pt>
                <c:pt idx="12">
                  <c:v>0.76079589999999997</c:v>
                </c:pt>
                <c:pt idx="13">
                  <c:v>0.80089949999999999</c:v>
                </c:pt>
                <c:pt idx="14">
                  <c:v>0.59105110000000005</c:v>
                </c:pt>
                <c:pt idx="15">
                  <c:v>0.79813100000000003</c:v>
                </c:pt>
                <c:pt idx="16">
                  <c:v>0.70014849999999995</c:v>
                </c:pt>
                <c:pt idx="17">
                  <c:v>0.59063010000000005</c:v>
                </c:pt>
                <c:pt idx="18">
                  <c:v>0.49235590000000001</c:v>
                </c:pt>
                <c:pt idx="19">
                  <c:v>0.63851910000000001</c:v>
                </c:pt>
                <c:pt idx="20">
                  <c:v>0.65808809999999995</c:v>
                </c:pt>
                <c:pt idx="21">
                  <c:v>0.52315699999999998</c:v>
                </c:pt>
                <c:pt idx="22">
                  <c:v>0.55667180000000005</c:v>
                </c:pt>
                <c:pt idx="23">
                  <c:v>0.63771449999999996</c:v>
                </c:pt>
                <c:pt idx="24">
                  <c:v>0.52717610000000004</c:v>
                </c:pt>
                <c:pt idx="25">
                  <c:v>0.4658931</c:v>
                </c:pt>
                <c:pt idx="26">
                  <c:v>0.51791609999999999</c:v>
                </c:pt>
                <c:pt idx="27">
                  <c:v>0.43457610000000002</c:v>
                </c:pt>
                <c:pt idx="28">
                  <c:v>0.62526470000000001</c:v>
                </c:pt>
                <c:pt idx="29">
                  <c:v>0.75844009999999995</c:v>
                </c:pt>
                <c:pt idx="30">
                  <c:v>0.53325049999999996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7F2-4F1F-A22C-247C5E5F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1056"/>
        <c:axId val="699755568"/>
      </c:scatterChart>
      <c:valAx>
        <c:axId val="69976105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5568"/>
        <c:crosses val="autoZero"/>
        <c:crossBetween val="midCat"/>
        <c:majorUnit val="4"/>
        <c:minorUnit val="1"/>
      </c:valAx>
      <c:valAx>
        <c:axId val="699755568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1056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Braamsluiper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juv'!$E$33:$AI$33</c:f>
              <c:numCache>
                <c:formatCode>0.00</c:formatCode>
                <c:ptCount val="31"/>
                <c:pt idx="0">
                  <c:v>0.29946089999999997</c:v>
                </c:pt>
                <c:pt idx="11">
                  <c:v>6.0421900000000001E-2</c:v>
                </c:pt>
                <c:pt idx="15">
                  <c:v>7.9096399999999997E-2</c:v>
                </c:pt>
                <c:pt idx="16">
                  <c:v>6.5940799999999994E-2</c:v>
                </c:pt>
                <c:pt idx="23">
                  <c:v>0.1232728</c:v>
                </c:pt>
                <c:pt idx="26">
                  <c:v>5.9050199999999997E-2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8B-446C-B256-BA555C7C0982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juv'!$E$34:$AI$34</c:f>
              <c:numCache>
                <c:formatCode>0.00</c:formatCode>
                <c:ptCount val="31"/>
                <c:pt idx="0">
                  <c:v>6.0133100000000002E-2</c:v>
                </c:pt>
                <c:pt idx="11">
                  <c:v>7.9749E-3</c:v>
                </c:pt>
                <c:pt idx="15">
                  <c:v>2.7396299999999998E-2</c:v>
                </c:pt>
                <c:pt idx="16">
                  <c:v>8.6242999999999997E-3</c:v>
                </c:pt>
                <c:pt idx="23">
                  <c:v>3.6460800000000002E-2</c:v>
                </c:pt>
                <c:pt idx="26">
                  <c:v>1.75763E-2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8B-446C-B256-BA555C7C0982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juv'!$E$35:$AI$35</c:f>
              <c:numCache>
                <c:formatCode>0.00</c:formatCode>
                <c:ptCount val="31"/>
                <c:pt idx="0">
                  <c:v>0.7406684</c:v>
                </c:pt>
                <c:pt idx="11">
                  <c:v>0.33968150000000003</c:v>
                </c:pt>
                <c:pt idx="15">
                  <c:v>0.2075418</c:v>
                </c:pt>
                <c:pt idx="16">
                  <c:v>0.3642282</c:v>
                </c:pt>
                <c:pt idx="23">
                  <c:v>0.34316629999999998</c:v>
                </c:pt>
                <c:pt idx="26">
                  <c:v>0.18041579999999999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8B-446C-B256-BA555C7C0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55176"/>
        <c:axId val="699758312"/>
      </c:scatterChart>
      <c:valAx>
        <c:axId val="69975517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8312"/>
        <c:crosses val="autoZero"/>
        <c:crossBetween val="midCat"/>
        <c:majorUnit val="4"/>
        <c:minorUnit val="1"/>
      </c:valAx>
      <c:valAx>
        <c:axId val="699758312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5176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Grasmus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400-4F35-B13D-2C20EFC964FD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400-4F35-B13D-2C20EFC964FD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reproductie!$E$36:$AJ$36</c:f>
              <c:numCache>
                <c:formatCode>0.00</c:formatCode>
                <c:ptCount val="32"/>
                <c:pt idx="0">
                  <c:v>0.62914288460499201</c:v>
                </c:pt>
                <c:pt idx="1">
                  <c:v>1.0802863971308601</c:v>
                </c:pt>
                <c:pt idx="2">
                  <c:v>0.86423184286213905</c:v>
                </c:pt>
                <c:pt idx="3">
                  <c:v>0.96663795750058201</c:v>
                </c:pt>
                <c:pt idx="4">
                  <c:v>0.65519488627495204</c:v>
                </c:pt>
                <c:pt idx="5">
                  <c:v>1.227342795929</c:v>
                </c:pt>
                <c:pt idx="6">
                  <c:v>0.93201202093456204</c:v>
                </c:pt>
                <c:pt idx="7">
                  <c:v>0.83117253155159798</c:v>
                </c:pt>
                <c:pt idx="8">
                  <c:v>1.6541858536017</c:v>
                </c:pt>
                <c:pt idx="9">
                  <c:v>1.25848634013245</c:v>
                </c:pt>
                <c:pt idx="10">
                  <c:v>1.17333581992633</c:v>
                </c:pt>
                <c:pt idx="11">
                  <c:v>0.75926088774267497</c:v>
                </c:pt>
                <c:pt idx="12">
                  <c:v>0.91749936037993696</c:v>
                </c:pt>
                <c:pt idx="13">
                  <c:v>0.79900266313588497</c:v>
                </c:pt>
                <c:pt idx="14">
                  <c:v>0.703142521515561</c:v>
                </c:pt>
                <c:pt idx="15">
                  <c:v>1.38316666122304</c:v>
                </c:pt>
                <c:pt idx="16">
                  <c:v>0.61404421602820503</c:v>
                </c:pt>
                <c:pt idx="17">
                  <c:v>0.83892796841819595</c:v>
                </c:pt>
                <c:pt idx="18">
                  <c:v>0.67057586339914799</c:v>
                </c:pt>
                <c:pt idx="19">
                  <c:v>0.99437700938363105</c:v>
                </c:pt>
                <c:pt idx="20">
                  <c:v>1.0707155204055101</c:v>
                </c:pt>
                <c:pt idx="21">
                  <c:v>0.87661006362799399</c:v>
                </c:pt>
                <c:pt idx="22">
                  <c:v>0.80461205511251699</c:v>
                </c:pt>
                <c:pt idx="23">
                  <c:v>0.94083391860611798</c:v>
                </c:pt>
                <c:pt idx="24">
                  <c:v>1.8474090399188901</c:v>
                </c:pt>
                <c:pt idx="25">
                  <c:v>0.91846048219542897</c:v>
                </c:pt>
                <c:pt idx="26">
                  <c:v>0.75865196525482903</c:v>
                </c:pt>
                <c:pt idx="27">
                  <c:v>0.59033546340403897</c:v>
                </c:pt>
                <c:pt idx="28">
                  <c:v>1.24100040056024</c:v>
                </c:pt>
                <c:pt idx="29">
                  <c:v>1.04535368293847</c:v>
                </c:pt>
                <c:pt idx="30">
                  <c:v>1.35206092459127</c:v>
                </c:pt>
                <c:pt idx="31">
                  <c:v>1.8360282839751401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400-4F35-B13D-2C20EFC964FD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reproductie!$E$37:$AJ$37</c:f>
              <c:numCache>
                <c:formatCode>0.00</c:formatCode>
                <c:ptCount val="32"/>
                <c:pt idx="0">
                  <c:v>0.25355466921079101</c:v>
                </c:pt>
                <c:pt idx="1">
                  <c:v>0.65565086820431695</c:v>
                </c:pt>
                <c:pt idx="2">
                  <c:v>0.51926521636360601</c:v>
                </c:pt>
                <c:pt idx="3">
                  <c:v>0.60806675578216796</c:v>
                </c:pt>
                <c:pt idx="4">
                  <c:v>0.417501055313382</c:v>
                </c:pt>
                <c:pt idx="5">
                  <c:v>0.82058829306369996</c:v>
                </c:pt>
                <c:pt idx="6">
                  <c:v>0.61111307740389997</c:v>
                </c:pt>
                <c:pt idx="7">
                  <c:v>0.52387729470381705</c:v>
                </c:pt>
                <c:pt idx="8">
                  <c:v>1.09352691250914</c:v>
                </c:pt>
                <c:pt idx="9">
                  <c:v>0.85145714782132298</c:v>
                </c:pt>
                <c:pt idx="10">
                  <c:v>0.81214221504154105</c:v>
                </c:pt>
                <c:pt idx="11">
                  <c:v>0.49534953711118801</c:v>
                </c:pt>
                <c:pt idx="12">
                  <c:v>0.601749554196783</c:v>
                </c:pt>
                <c:pt idx="13">
                  <c:v>0.51799113791046802</c:v>
                </c:pt>
                <c:pt idx="14">
                  <c:v>0.47301774618005399</c:v>
                </c:pt>
                <c:pt idx="15">
                  <c:v>0.97127049384520703</c:v>
                </c:pt>
                <c:pt idx="16">
                  <c:v>0.42812364677522102</c:v>
                </c:pt>
                <c:pt idx="17">
                  <c:v>0.60148446562758495</c:v>
                </c:pt>
                <c:pt idx="18">
                  <c:v>0.48063619141840502</c:v>
                </c:pt>
                <c:pt idx="19">
                  <c:v>0.71141711329275603</c:v>
                </c:pt>
                <c:pt idx="20">
                  <c:v>0.76139582214078505</c:v>
                </c:pt>
                <c:pt idx="21">
                  <c:v>0.62738322024302495</c:v>
                </c:pt>
                <c:pt idx="22">
                  <c:v>0.57340408358077199</c:v>
                </c:pt>
                <c:pt idx="23">
                  <c:v>0.67008853527446899</c:v>
                </c:pt>
                <c:pt idx="24">
                  <c:v>1.32229304327913</c:v>
                </c:pt>
                <c:pt idx="25">
                  <c:v>0.66352594522463004</c:v>
                </c:pt>
                <c:pt idx="26">
                  <c:v>0.53328790586929797</c:v>
                </c:pt>
                <c:pt idx="27">
                  <c:v>0.41214355809221898</c:v>
                </c:pt>
                <c:pt idx="28">
                  <c:v>0.83909078688010597</c:v>
                </c:pt>
                <c:pt idx="29">
                  <c:v>0.72893426792083704</c:v>
                </c:pt>
                <c:pt idx="30">
                  <c:v>0.87838877247282798</c:v>
                </c:pt>
                <c:pt idx="31">
                  <c:v>1.24314081936049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400-4F35-B13D-2C20EFC964FD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reproductie!$E$38:$AJ$38</c:f>
              <c:numCache>
                <c:formatCode>0.00</c:formatCode>
                <c:ptCount val="32"/>
                <c:pt idx="0">
                  <c:v>1.50487626961327</c:v>
                </c:pt>
                <c:pt idx="1">
                  <c:v>1.78076898049304</c:v>
                </c:pt>
                <c:pt idx="2">
                  <c:v>1.4313026374261699</c:v>
                </c:pt>
                <c:pt idx="3">
                  <c:v>1.53484905562455</c:v>
                </c:pt>
                <c:pt idx="4">
                  <c:v>1.0219618599625899</c:v>
                </c:pt>
                <c:pt idx="5">
                  <c:v>1.8367974453650899</c:v>
                </c:pt>
                <c:pt idx="6">
                  <c:v>1.41853465960051</c:v>
                </c:pt>
                <c:pt idx="7">
                  <c:v>1.3126871644484801</c:v>
                </c:pt>
                <c:pt idx="8">
                  <c:v>2.5113544952914801</c:v>
                </c:pt>
                <c:pt idx="9">
                  <c:v>1.8611101429427499</c:v>
                </c:pt>
                <c:pt idx="10">
                  <c:v>1.6951066009406599</c:v>
                </c:pt>
                <c:pt idx="11">
                  <c:v>1.15848984997477</c:v>
                </c:pt>
                <c:pt idx="12">
                  <c:v>1.39603929253758</c:v>
                </c:pt>
                <c:pt idx="13">
                  <c:v>1.2269861145443299</c:v>
                </c:pt>
                <c:pt idx="14">
                  <c:v>1.04147673183252</c:v>
                </c:pt>
                <c:pt idx="15">
                  <c:v>1.97278831773543</c:v>
                </c:pt>
                <c:pt idx="16">
                  <c:v>0.877815511980504</c:v>
                </c:pt>
                <c:pt idx="17">
                  <c:v>1.1689521101371301</c:v>
                </c:pt>
                <c:pt idx="18">
                  <c:v>0.933746310503201</c:v>
                </c:pt>
                <c:pt idx="19">
                  <c:v>1.38942489403146</c:v>
                </c:pt>
                <c:pt idx="20">
                  <c:v>1.5055033315117701</c:v>
                </c:pt>
                <c:pt idx="21">
                  <c:v>1.22362451877849</c:v>
                </c:pt>
                <c:pt idx="22">
                  <c:v>1.1277098966036501</c:v>
                </c:pt>
                <c:pt idx="23">
                  <c:v>1.3202694522966001</c:v>
                </c:pt>
                <c:pt idx="24">
                  <c:v>2.5849021994299601</c:v>
                </c:pt>
                <c:pt idx="25">
                  <c:v>1.27029124260022</c:v>
                </c:pt>
                <c:pt idx="26">
                  <c:v>1.07693657866443</c:v>
                </c:pt>
                <c:pt idx="27">
                  <c:v>0.84267262068802895</c:v>
                </c:pt>
                <c:pt idx="28">
                  <c:v>1.8367896281812</c:v>
                </c:pt>
                <c:pt idx="29">
                  <c:v>1.49848189088576</c:v>
                </c:pt>
                <c:pt idx="30">
                  <c:v>2.0860404510572299</c:v>
                </c:pt>
                <c:pt idx="31">
                  <c:v>2.7223605215239299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400-4F35-B13D-2C20EFC9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1448"/>
        <c:axId val="699758704"/>
      </c:scatterChart>
      <c:valAx>
        <c:axId val="69976144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8704"/>
        <c:crosses val="autoZero"/>
        <c:crossBetween val="midCat"/>
        <c:majorUnit val="4"/>
        <c:minorUnit val="1"/>
      </c:valAx>
      <c:valAx>
        <c:axId val="699758704"/>
        <c:scaling>
          <c:orientation val="minMax"/>
          <c:max val="2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1448"/>
        <c:crosses val="autoZero"/>
        <c:crossBetween val="midCat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Grasmus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AAA-4A40-90D1-F91954127757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AAA-4A40-90D1-F91954127757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ad'!$E$36:$AI$36</c:f>
              <c:numCache>
                <c:formatCode>0.00</c:formatCode>
                <c:ptCount val="31"/>
                <c:pt idx="1">
                  <c:v>0.19302610000000001</c:v>
                </c:pt>
                <c:pt idx="2">
                  <c:v>0.36989840000000002</c:v>
                </c:pt>
                <c:pt idx="3">
                  <c:v>0.27827859999999999</c:v>
                </c:pt>
                <c:pt idx="4">
                  <c:v>0.44114880000000001</c:v>
                </c:pt>
                <c:pt idx="5">
                  <c:v>0.27486440000000001</c:v>
                </c:pt>
                <c:pt idx="6">
                  <c:v>0.24512890000000001</c:v>
                </c:pt>
                <c:pt idx="7">
                  <c:v>0.37396639999999998</c:v>
                </c:pt>
                <c:pt idx="8">
                  <c:v>0.36171819999999999</c:v>
                </c:pt>
                <c:pt idx="9">
                  <c:v>0.43949300000000002</c:v>
                </c:pt>
                <c:pt idx="10">
                  <c:v>0.2497558</c:v>
                </c:pt>
                <c:pt idx="11">
                  <c:v>0.52347469999999996</c:v>
                </c:pt>
                <c:pt idx="12">
                  <c:v>0.25241829999999998</c:v>
                </c:pt>
                <c:pt idx="13">
                  <c:v>0.1897752</c:v>
                </c:pt>
                <c:pt idx="14">
                  <c:v>0.32674740000000002</c:v>
                </c:pt>
                <c:pt idx="15">
                  <c:v>0.4111089</c:v>
                </c:pt>
                <c:pt idx="16">
                  <c:v>0.46878219999999998</c:v>
                </c:pt>
                <c:pt idx="17">
                  <c:v>0.27486090000000002</c:v>
                </c:pt>
                <c:pt idx="18">
                  <c:v>0.50101739999999995</c:v>
                </c:pt>
                <c:pt idx="19">
                  <c:v>0.32293070000000001</c:v>
                </c:pt>
                <c:pt idx="20">
                  <c:v>0.46795589999999998</c:v>
                </c:pt>
                <c:pt idx="21">
                  <c:v>0.35553170000000001</c:v>
                </c:pt>
                <c:pt idx="22">
                  <c:v>0.50617639999999997</c:v>
                </c:pt>
                <c:pt idx="23">
                  <c:v>0.34303289999999997</c:v>
                </c:pt>
                <c:pt idx="24">
                  <c:v>0.4112036</c:v>
                </c:pt>
                <c:pt idx="25">
                  <c:v>0.39991579999999999</c:v>
                </c:pt>
                <c:pt idx="26">
                  <c:v>0.4095762</c:v>
                </c:pt>
                <c:pt idx="27">
                  <c:v>0.19759699999999999</c:v>
                </c:pt>
                <c:pt idx="28">
                  <c:v>0.66032400000000002</c:v>
                </c:pt>
                <c:pt idx="29">
                  <c:v>0.13099160000000001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AAA-4A40-90D1-F91954127757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ad'!$E$37:$AI$37</c:f>
              <c:numCache>
                <c:formatCode>0.00</c:formatCode>
                <c:ptCount val="31"/>
                <c:pt idx="1">
                  <c:v>6.5760700000000005E-2</c:v>
                </c:pt>
                <c:pt idx="2">
                  <c:v>0.16376560000000001</c:v>
                </c:pt>
                <c:pt idx="3">
                  <c:v>0.13391220000000001</c:v>
                </c:pt>
                <c:pt idx="4">
                  <c:v>0.2455349</c:v>
                </c:pt>
                <c:pt idx="5">
                  <c:v>0.1460708</c:v>
                </c:pt>
                <c:pt idx="6">
                  <c:v>0.1181895</c:v>
                </c:pt>
                <c:pt idx="7">
                  <c:v>0.18668689999999999</c:v>
                </c:pt>
                <c:pt idx="8">
                  <c:v>0.18823010000000001</c:v>
                </c:pt>
                <c:pt idx="9">
                  <c:v>0.23505680000000001</c:v>
                </c:pt>
                <c:pt idx="10">
                  <c:v>0.14286389999999999</c:v>
                </c:pt>
                <c:pt idx="11">
                  <c:v>0.3016373</c:v>
                </c:pt>
                <c:pt idx="12">
                  <c:v>0.12704219999999999</c:v>
                </c:pt>
                <c:pt idx="13">
                  <c:v>8.5109500000000005E-2</c:v>
                </c:pt>
                <c:pt idx="14">
                  <c:v>0.1888968</c:v>
                </c:pt>
                <c:pt idx="15">
                  <c:v>0.26166230000000001</c:v>
                </c:pt>
                <c:pt idx="16">
                  <c:v>0.31509599999999999</c:v>
                </c:pt>
                <c:pt idx="17">
                  <c:v>0.1854866</c:v>
                </c:pt>
                <c:pt idx="18">
                  <c:v>0.3575219</c:v>
                </c:pt>
                <c:pt idx="19">
                  <c:v>0.22314980000000001</c:v>
                </c:pt>
                <c:pt idx="20">
                  <c:v>0.32579550000000002</c:v>
                </c:pt>
                <c:pt idx="21">
                  <c:v>0.2446508</c:v>
                </c:pt>
                <c:pt idx="22">
                  <c:v>0.35258030000000001</c:v>
                </c:pt>
                <c:pt idx="23">
                  <c:v>0.22598299999999999</c:v>
                </c:pt>
                <c:pt idx="24">
                  <c:v>0.27437319999999998</c:v>
                </c:pt>
                <c:pt idx="25">
                  <c:v>0.28482600000000002</c:v>
                </c:pt>
                <c:pt idx="26">
                  <c:v>0.27960439999999998</c:v>
                </c:pt>
                <c:pt idx="27">
                  <c:v>0.1249696</c:v>
                </c:pt>
                <c:pt idx="28">
                  <c:v>0.38153559999999997</c:v>
                </c:pt>
                <c:pt idx="29">
                  <c:v>7.2237399999999993E-2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AAA-4A40-90D1-F91954127757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ad'!$E$38:$AI$38</c:f>
              <c:numCache>
                <c:formatCode>0.00</c:formatCode>
                <c:ptCount val="31"/>
                <c:pt idx="1">
                  <c:v>0.44837919999999998</c:v>
                </c:pt>
                <c:pt idx="2">
                  <c:v>0.63764739999999998</c:v>
                </c:pt>
                <c:pt idx="3">
                  <c:v>0.49019370000000001</c:v>
                </c:pt>
                <c:pt idx="4">
                  <c:v>0.65691310000000003</c:v>
                </c:pt>
                <c:pt idx="5">
                  <c:v>0.4565089</c:v>
                </c:pt>
                <c:pt idx="6">
                  <c:v>0.44032640000000001</c:v>
                </c:pt>
                <c:pt idx="7">
                  <c:v>0.60854660000000005</c:v>
                </c:pt>
                <c:pt idx="8">
                  <c:v>0.58071850000000003</c:v>
                </c:pt>
                <c:pt idx="9">
                  <c:v>0.66675280000000003</c:v>
                </c:pt>
                <c:pt idx="10">
                  <c:v>0.39936179999999999</c:v>
                </c:pt>
                <c:pt idx="11">
                  <c:v>0.73642099999999999</c:v>
                </c:pt>
                <c:pt idx="12">
                  <c:v>0.43926559999999998</c:v>
                </c:pt>
                <c:pt idx="13">
                  <c:v>0.3709653</c:v>
                </c:pt>
                <c:pt idx="14">
                  <c:v>0.50283199999999995</c:v>
                </c:pt>
                <c:pt idx="15">
                  <c:v>0.5789782</c:v>
                </c:pt>
                <c:pt idx="16">
                  <c:v>0.62862750000000001</c:v>
                </c:pt>
                <c:pt idx="17">
                  <c:v>0.38684610000000003</c:v>
                </c:pt>
                <c:pt idx="18">
                  <c:v>0.64434550000000002</c:v>
                </c:pt>
                <c:pt idx="19">
                  <c:v>0.44194620000000001</c:v>
                </c:pt>
                <c:pt idx="20">
                  <c:v>0.61551610000000001</c:v>
                </c:pt>
                <c:pt idx="21">
                  <c:v>0.48443649999999999</c:v>
                </c:pt>
                <c:pt idx="22">
                  <c:v>0.65861539999999996</c:v>
                </c:pt>
                <c:pt idx="23">
                  <c:v>0.4828865</c:v>
                </c:pt>
                <c:pt idx="24">
                  <c:v>0.5632992</c:v>
                </c:pt>
                <c:pt idx="25">
                  <c:v>0.527227</c:v>
                </c:pt>
                <c:pt idx="26">
                  <c:v>0.55354130000000001</c:v>
                </c:pt>
                <c:pt idx="27">
                  <c:v>0.29805549999999997</c:v>
                </c:pt>
                <c:pt idx="28">
                  <c:v>0.85966520000000002</c:v>
                </c:pt>
                <c:pt idx="29">
                  <c:v>0.22589780000000001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AAA-4A40-90D1-F91954127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59488"/>
        <c:axId val="699760272"/>
      </c:scatterChart>
      <c:valAx>
        <c:axId val="69975948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0272"/>
        <c:crosses val="autoZero"/>
        <c:crossBetween val="midCat"/>
        <c:majorUnit val="4"/>
        <c:minorUnit val="1"/>
      </c:valAx>
      <c:valAx>
        <c:axId val="69976027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9488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Grasmus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juv'!$E$36:$AI$36</c:f>
              <c:numCache>
                <c:formatCode>0.00</c:formatCode>
                <c:ptCount val="31"/>
                <c:pt idx="0">
                  <c:v>0.53904969999999996</c:v>
                </c:pt>
                <c:pt idx="2">
                  <c:v>6.5950800000000004E-2</c:v>
                </c:pt>
                <c:pt idx="5">
                  <c:v>5.9135300000000002E-2</c:v>
                </c:pt>
                <c:pt idx="7">
                  <c:v>5.7531100000000002E-2</c:v>
                </c:pt>
                <c:pt idx="12">
                  <c:v>7.51912E-2</c:v>
                </c:pt>
                <c:pt idx="13">
                  <c:v>0.1460185</c:v>
                </c:pt>
                <c:pt idx="14">
                  <c:v>7.5997800000000004E-2</c:v>
                </c:pt>
                <c:pt idx="15">
                  <c:v>0.1045469</c:v>
                </c:pt>
                <c:pt idx="16">
                  <c:v>0.1295096</c:v>
                </c:pt>
                <c:pt idx="17">
                  <c:v>5.4670900000000001E-2</c:v>
                </c:pt>
                <c:pt idx="18">
                  <c:v>0.10157819999999999</c:v>
                </c:pt>
                <c:pt idx="19">
                  <c:v>7.0599200000000001E-2</c:v>
                </c:pt>
                <c:pt idx="20">
                  <c:v>5.3839999999999999E-2</c:v>
                </c:pt>
                <c:pt idx="21">
                  <c:v>0.1036011</c:v>
                </c:pt>
                <c:pt idx="22">
                  <c:v>5.3873799999999999E-2</c:v>
                </c:pt>
                <c:pt idx="23">
                  <c:v>7.1758799999999998E-2</c:v>
                </c:pt>
                <c:pt idx="24">
                  <c:v>0.1251813</c:v>
                </c:pt>
                <c:pt idx="26">
                  <c:v>8.6893899999999996E-2</c:v>
                </c:pt>
                <c:pt idx="28">
                  <c:v>0.1039708</c:v>
                </c:pt>
                <c:pt idx="30">
                  <c:v>0.1013857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25-4AAE-B9E4-33EACDCC7A92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juv'!$E$37:$AI$37</c:f>
              <c:numCache>
                <c:formatCode>0.00</c:formatCode>
                <c:ptCount val="31"/>
                <c:pt idx="0">
                  <c:v>0.1368219</c:v>
                </c:pt>
                <c:pt idx="2">
                  <c:v>1.5590100000000001E-2</c:v>
                </c:pt>
                <c:pt idx="5">
                  <c:v>2.1049399999999999E-2</c:v>
                </c:pt>
                <c:pt idx="7">
                  <c:v>1.3672399999999999E-2</c:v>
                </c:pt>
                <c:pt idx="12">
                  <c:v>2.2878599999999999E-2</c:v>
                </c:pt>
                <c:pt idx="13">
                  <c:v>5.6758099999999999E-2</c:v>
                </c:pt>
                <c:pt idx="14">
                  <c:v>2.71647E-2</c:v>
                </c:pt>
                <c:pt idx="15">
                  <c:v>5.5816699999999997E-2</c:v>
                </c:pt>
                <c:pt idx="16">
                  <c:v>6.08649E-2</c:v>
                </c:pt>
                <c:pt idx="17">
                  <c:v>2.4897599999999999E-2</c:v>
                </c:pt>
                <c:pt idx="18">
                  <c:v>5.1495600000000002E-2</c:v>
                </c:pt>
                <c:pt idx="19">
                  <c:v>3.4871699999999999E-2</c:v>
                </c:pt>
                <c:pt idx="20">
                  <c:v>2.3074500000000001E-2</c:v>
                </c:pt>
                <c:pt idx="21">
                  <c:v>5.5414199999999997E-2</c:v>
                </c:pt>
                <c:pt idx="22">
                  <c:v>2.1348099999999998E-2</c:v>
                </c:pt>
                <c:pt idx="23">
                  <c:v>3.0695900000000002E-2</c:v>
                </c:pt>
                <c:pt idx="24">
                  <c:v>7.4884300000000001E-2</c:v>
                </c:pt>
                <c:pt idx="26">
                  <c:v>3.6857300000000003E-2</c:v>
                </c:pt>
                <c:pt idx="28">
                  <c:v>4.3845700000000001E-2</c:v>
                </c:pt>
                <c:pt idx="30">
                  <c:v>3.5482600000000003E-2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25-4AAE-B9E4-33EACDCC7A92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juv'!$E$38:$AI$38</c:f>
              <c:numCache>
                <c:formatCode>0.00</c:formatCode>
                <c:ptCount val="31"/>
                <c:pt idx="0">
                  <c:v>0.89613279999999995</c:v>
                </c:pt>
                <c:pt idx="2">
                  <c:v>0.23942530000000001</c:v>
                </c:pt>
                <c:pt idx="5">
                  <c:v>0.15520690000000001</c:v>
                </c:pt>
                <c:pt idx="7">
                  <c:v>0.21186079999999999</c:v>
                </c:pt>
                <c:pt idx="12">
                  <c:v>0.22016630000000001</c:v>
                </c:pt>
                <c:pt idx="13">
                  <c:v>0.32699089999999997</c:v>
                </c:pt>
                <c:pt idx="14">
                  <c:v>0.19501859999999999</c:v>
                </c:pt>
                <c:pt idx="15">
                  <c:v>0.1873774</c:v>
                </c:pt>
                <c:pt idx="16">
                  <c:v>0.25458639999999999</c:v>
                </c:pt>
                <c:pt idx="17">
                  <c:v>0.1158193</c:v>
                </c:pt>
                <c:pt idx="18">
                  <c:v>0.19058240000000001</c:v>
                </c:pt>
                <c:pt idx="19">
                  <c:v>0.13770830000000001</c:v>
                </c:pt>
                <c:pt idx="20">
                  <c:v>0.1205632</c:v>
                </c:pt>
                <c:pt idx="21">
                  <c:v>0.1854633</c:v>
                </c:pt>
                <c:pt idx="22">
                  <c:v>0.12940280000000001</c:v>
                </c:pt>
                <c:pt idx="23">
                  <c:v>0.15875590000000001</c:v>
                </c:pt>
                <c:pt idx="24">
                  <c:v>0.2018885</c:v>
                </c:pt>
                <c:pt idx="26">
                  <c:v>0.1913629</c:v>
                </c:pt>
                <c:pt idx="28">
                  <c:v>0.22697300000000001</c:v>
                </c:pt>
                <c:pt idx="30">
                  <c:v>0.25706869999999998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25-4AAE-B9E4-33EACDCC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59880"/>
        <c:axId val="699753608"/>
      </c:scatterChart>
      <c:valAx>
        <c:axId val="69975988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3608"/>
        <c:crosses val="autoZero"/>
        <c:crossBetween val="midCat"/>
        <c:majorUnit val="4"/>
        <c:minorUnit val="1"/>
      </c:valAx>
      <c:valAx>
        <c:axId val="699753608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9880"/>
        <c:crosses val="autoZero"/>
        <c:crossBetween val="midCat"/>
        <c:majorUnit val="0.1"/>
        <c:min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Tuinfluiter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A33-46A3-83D7-FC33BD3B11B2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A33-46A3-83D7-FC33BD3B11B2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reproductie!$E$39:$AJ$39</c:f>
              <c:numCache>
                <c:formatCode>0.00</c:formatCode>
                <c:ptCount val="32"/>
                <c:pt idx="0">
                  <c:v>0.27423462248441099</c:v>
                </c:pt>
                <c:pt idx="1">
                  <c:v>0.43875139675792102</c:v>
                </c:pt>
                <c:pt idx="2">
                  <c:v>0.43856415838219698</c:v>
                </c:pt>
                <c:pt idx="3">
                  <c:v>0.43771416260448398</c:v>
                </c:pt>
                <c:pt idx="4">
                  <c:v>0.378579203002401</c:v>
                </c:pt>
                <c:pt idx="5">
                  <c:v>0.54388416956825802</c:v>
                </c:pt>
                <c:pt idx="6">
                  <c:v>0.48143649511827902</c:v>
                </c:pt>
                <c:pt idx="7">
                  <c:v>0.513467333735808</c:v>
                </c:pt>
                <c:pt idx="8">
                  <c:v>0.51522970794603595</c:v>
                </c:pt>
                <c:pt idx="9">
                  <c:v>0.69380341018805203</c:v>
                </c:pt>
                <c:pt idx="10">
                  <c:v>0.55777382117367602</c:v>
                </c:pt>
                <c:pt idx="11">
                  <c:v>0.48306208800831801</c:v>
                </c:pt>
                <c:pt idx="12">
                  <c:v>0.45319782466217201</c:v>
                </c:pt>
                <c:pt idx="13">
                  <c:v>0.38366096719130499</c:v>
                </c:pt>
                <c:pt idx="14">
                  <c:v>0.47323350794013103</c:v>
                </c:pt>
                <c:pt idx="15">
                  <c:v>0.478594175331852</c:v>
                </c:pt>
                <c:pt idx="16">
                  <c:v>0.52030600922339398</c:v>
                </c:pt>
                <c:pt idx="17">
                  <c:v>0.42021357417875399</c:v>
                </c:pt>
                <c:pt idx="18">
                  <c:v>0.355850173327657</c:v>
                </c:pt>
                <c:pt idx="19">
                  <c:v>0.41870538738812602</c:v>
                </c:pt>
                <c:pt idx="20">
                  <c:v>0.50135978192114095</c:v>
                </c:pt>
                <c:pt idx="21">
                  <c:v>0.46026086733376897</c:v>
                </c:pt>
                <c:pt idx="22">
                  <c:v>0.3270966287948</c:v>
                </c:pt>
                <c:pt idx="23">
                  <c:v>0.70611857318040006</c:v>
                </c:pt>
                <c:pt idx="24">
                  <c:v>0.71343602965470898</c:v>
                </c:pt>
                <c:pt idx="25">
                  <c:v>0.55746201634432302</c:v>
                </c:pt>
                <c:pt idx="26">
                  <c:v>0.35554481751580203</c:v>
                </c:pt>
                <c:pt idx="27">
                  <c:v>0.34350739592400398</c:v>
                </c:pt>
                <c:pt idx="28">
                  <c:v>0.50771527366565505</c:v>
                </c:pt>
                <c:pt idx="29">
                  <c:v>0.51914838932757801</c:v>
                </c:pt>
                <c:pt idx="30">
                  <c:v>0.43798969043967201</c:v>
                </c:pt>
                <c:pt idx="31">
                  <c:v>0.74795313879670999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33-46A3-83D7-FC33BD3B11B2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reproductie!$E$40:$AJ$40</c:f>
              <c:numCache>
                <c:formatCode>0.00</c:formatCode>
                <c:ptCount val="32"/>
                <c:pt idx="0">
                  <c:v>0.156478602129517</c:v>
                </c:pt>
                <c:pt idx="1">
                  <c:v>0.27866482770393203</c:v>
                </c:pt>
                <c:pt idx="2">
                  <c:v>0.28497276393563098</c:v>
                </c:pt>
                <c:pt idx="3">
                  <c:v>0.29267717865884002</c:v>
                </c:pt>
                <c:pt idx="4">
                  <c:v>0.252620620146848</c:v>
                </c:pt>
                <c:pt idx="5">
                  <c:v>0.36684600634849002</c:v>
                </c:pt>
                <c:pt idx="6">
                  <c:v>0.32579307996031798</c:v>
                </c:pt>
                <c:pt idx="7">
                  <c:v>0.33946886149785999</c:v>
                </c:pt>
                <c:pt idx="8">
                  <c:v>0.35007377682022001</c:v>
                </c:pt>
                <c:pt idx="9">
                  <c:v>0.48208388272929897</c:v>
                </c:pt>
                <c:pt idx="10">
                  <c:v>0.389080270008891</c:v>
                </c:pt>
                <c:pt idx="11">
                  <c:v>0.33403823844114899</c:v>
                </c:pt>
                <c:pt idx="12">
                  <c:v>0.31050135587162703</c:v>
                </c:pt>
                <c:pt idx="13">
                  <c:v>0.260174284497665</c:v>
                </c:pt>
                <c:pt idx="14">
                  <c:v>0.32101130874943601</c:v>
                </c:pt>
                <c:pt idx="15">
                  <c:v>0.32094847289202799</c:v>
                </c:pt>
                <c:pt idx="16">
                  <c:v>0.35660603237028399</c:v>
                </c:pt>
                <c:pt idx="17">
                  <c:v>0.28842811333141699</c:v>
                </c:pt>
                <c:pt idx="18">
                  <c:v>0.24136826947415499</c:v>
                </c:pt>
                <c:pt idx="19">
                  <c:v>0.28448189043572802</c:v>
                </c:pt>
                <c:pt idx="20">
                  <c:v>0.34322305065466302</c:v>
                </c:pt>
                <c:pt idx="21">
                  <c:v>0.319354352446236</c:v>
                </c:pt>
                <c:pt idx="22">
                  <c:v>0.22070636915209699</c:v>
                </c:pt>
                <c:pt idx="23">
                  <c:v>0.49364957563129003</c:v>
                </c:pt>
                <c:pt idx="24">
                  <c:v>0.498812454144551</c:v>
                </c:pt>
                <c:pt idx="25">
                  <c:v>0.38739781444812299</c:v>
                </c:pt>
                <c:pt idx="26">
                  <c:v>0.24742832211787899</c:v>
                </c:pt>
                <c:pt idx="27">
                  <c:v>0.235807503020313</c:v>
                </c:pt>
                <c:pt idx="28">
                  <c:v>0.353900539543412</c:v>
                </c:pt>
                <c:pt idx="29">
                  <c:v>0.36649111646543497</c:v>
                </c:pt>
                <c:pt idx="30">
                  <c:v>0.30100961498876999</c:v>
                </c:pt>
                <c:pt idx="31">
                  <c:v>0.52212302695267798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A33-46A3-83D7-FC33BD3B11B2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reproductie!$E$41:$AJ$41</c:f>
              <c:numCache>
                <c:formatCode>0.00</c:formatCode>
                <c:ptCount val="32"/>
                <c:pt idx="0">
                  <c:v>0.47032557292987198</c:v>
                </c:pt>
                <c:pt idx="1">
                  <c:v>0.68632046788135903</c:v>
                </c:pt>
                <c:pt idx="2">
                  <c:v>0.66993329036331795</c:v>
                </c:pt>
                <c:pt idx="3">
                  <c:v>0.64992602399852395</c:v>
                </c:pt>
                <c:pt idx="4">
                  <c:v>0.56292584333518603</c:v>
                </c:pt>
                <c:pt idx="5">
                  <c:v>0.80118219123776402</c:v>
                </c:pt>
                <c:pt idx="6">
                  <c:v>0.70641148488728001</c:v>
                </c:pt>
                <c:pt idx="7">
                  <c:v>0.77139369440044903</c:v>
                </c:pt>
                <c:pt idx="8">
                  <c:v>0.75331727396431103</c:v>
                </c:pt>
                <c:pt idx="9">
                  <c:v>0.99207725129475599</c:v>
                </c:pt>
                <c:pt idx="10">
                  <c:v>0.79402432332616402</c:v>
                </c:pt>
                <c:pt idx="11">
                  <c:v>0.69354836002053</c:v>
                </c:pt>
                <c:pt idx="12">
                  <c:v>0.65663900212014104</c:v>
                </c:pt>
                <c:pt idx="13">
                  <c:v>0.56104643393452003</c:v>
                </c:pt>
                <c:pt idx="14">
                  <c:v>0.69230707688145099</c:v>
                </c:pt>
                <c:pt idx="15">
                  <c:v>0.70829903618258605</c:v>
                </c:pt>
                <c:pt idx="16">
                  <c:v>0.75372602438851999</c:v>
                </c:pt>
                <c:pt idx="17">
                  <c:v>0.60746406573068501</c:v>
                </c:pt>
                <c:pt idx="18">
                  <c:v>0.51987270202167501</c:v>
                </c:pt>
                <c:pt idx="19">
                  <c:v>0.611205740862937</c:v>
                </c:pt>
                <c:pt idx="20">
                  <c:v>0.727044635926965</c:v>
                </c:pt>
                <c:pt idx="21">
                  <c:v>0.65818911363153099</c:v>
                </c:pt>
                <c:pt idx="22">
                  <c:v>0.48015980302442102</c:v>
                </c:pt>
                <c:pt idx="23">
                  <c:v>1.00354259527766</c:v>
                </c:pt>
                <c:pt idx="24">
                  <c:v>1.01387715963729</c:v>
                </c:pt>
                <c:pt idx="25">
                  <c:v>0.79670766947626503</c:v>
                </c:pt>
                <c:pt idx="26">
                  <c:v>0.50667204665282795</c:v>
                </c:pt>
                <c:pt idx="27">
                  <c:v>0.49624128137046802</c:v>
                </c:pt>
                <c:pt idx="28">
                  <c:v>0.72314388690269005</c:v>
                </c:pt>
                <c:pt idx="29">
                  <c:v>0.729963959896896</c:v>
                </c:pt>
                <c:pt idx="30">
                  <c:v>0.63234067889594803</c:v>
                </c:pt>
                <c:pt idx="31">
                  <c:v>1.0649936277688301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A33-46A3-83D7-FC33BD3B1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1840"/>
        <c:axId val="699763016"/>
      </c:scatterChart>
      <c:valAx>
        <c:axId val="69976184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3016"/>
        <c:crosses val="autoZero"/>
        <c:crossBetween val="midCat"/>
        <c:majorUnit val="4"/>
        <c:minorUnit val="1"/>
      </c:valAx>
      <c:valAx>
        <c:axId val="699763016"/>
        <c:scaling>
          <c:orientation val="minMax"/>
          <c:max val="1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1840"/>
        <c:crosses val="autoZero"/>
        <c:crossBetween val="midCat"/>
        <c:majorUnit val="0.3000000000000000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Tuinfluiter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436-4A7A-B7B7-0B7E64DB6934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436-4A7A-B7B7-0B7E64DB6934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ad'!$E$39:$AI$39</c:f>
              <c:numCache>
                <c:formatCode>0.00</c:formatCode>
                <c:ptCount val="31"/>
                <c:pt idx="0">
                  <c:v>0.1541546</c:v>
                </c:pt>
                <c:pt idx="1">
                  <c:v>0.37904120000000002</c:v>
                </c:pt>
                <c:pt idx="2">
                  <c:v>0.5754262</c:v>
                </c:pt>
                <c:pt idx="3">
                  <c:v>0.55691840000000004</c:v>
                </c:pt>
                <c:pt idx="4">
                  <c:v>0.4781357</c:v>
                </c:pt>
                <c:pt idx="5">
                  <c:v>0.4416677</c:v>
                </c:pt>
                <c:pt idx="6">
                  <c:v>0.40853519999999999</c:v>
                </c:pt>
                <c:pt idx="7">
                  <c:v>0.45093290000000003</c:v>
                </c:pt>
                <c:pt idx="8">
                  <c:v>0.53033640000000004</c:v>
                </c:pt>
                <c:pt idx="9">
                  <c:v>0.66201239999999995</c:v>
                </c:pt>
                <c:pt idx="10">
                  <c:v>0.50101229999999997</c:v>
                </c:pt>
                <c:pt idx="11">
                  <c:v>0.48142810000000003</c:v>
                </c:pt>
                <c:pt idx="12">
                  <c:v>0.45140730000000001</c:v>
                </c:pt>
                <c:pt idx="13">
                  <c:v>0.57005790000000001</c:v>
                </c:pt>
                <c:pt idx="14">
                  <c:v>0.3993929</c:v>
                </c:pt>
                <c:pt idx="15">
                  <c:v>0.46993990000000002</c:v>
                </c:pt>
                <c:pt idx="16">
                  <c:v>0.52385839999999995</c:v>
                </c:pt>
                <c:pt idx="17">
                  <c:v>0.46463680000000002</c:v>
                </c:pt>
                <c:pt idx="18">
                  <c:v>0.43353849999999999</c:v>
                </c:pt>
                <c:pt idx="19">
                  <c:v>0.53143799999999997</c:v>
                </c:pt>
                <c:pt idx="20">
                  <c:v>0.49249140000000002</c:v>
                </c:pt>
                <c:pt idx="21">
                  <c:v>0.42751919999999999</c:v>
                </c:pt>
                <c:pt idx="22">
                  <c:v>0.63097619999999999</c:v>
                </c:pt>
                <c:pt idx="23">
                  <c:v>0.52050149999999995</c:v>
                </c:pt>
                <c:pt idx="24">
                  <c:v>0.51683749999999995</c:v>
                </c:pt>
                <c:pt idx="25">
                  <c:v>0.57760730000000005</c:v>
                </c:pt>
                <c:pt idx="26">
                  <c:v>0.44481100000000001</c:v>
                </c:pt>
                <c:pt idx="27">
                  <c:v>0.60487329999999995</c:v>
                </c:pt>
                <c:pt idx="28">
                  <c:v>0.46018360000000003</c:v>
                </c:pt>
                <c:pt idx="29">
                  <c:v>0.38346580000000002</c:v>
                </c:pt>
                <c:pt idx="30">
                  <c:v>0.59770040000000002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436-4A7A-B7B7-0B7E64DB6934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ad'!$E$40:$AI$40</c:f>
              <c:numCache>
                <c:formatCode>0.00</c:formatCode>
                <c:ptCount val="31"/>
                <c:pt idx="0">
                  <c:v>6.1058000000000001E-2</c:v>
                </c:pt>
                <c:pt idx="1">
                  <c:v>0.23089000000000001</c:v>
                </c:pt>
                <c:pt idx="2">
                  <c:v>0.40672960000000002</c:v>
                </c:pt>
                <c:pt idx="3">
                  <c:v>0.41289369999999997</c:v>
                </c:pt>
                <c:pt idx="4">
                  <c:v>0.36071750000000002</c:v>
                </c:pt>
                <c:pt idx="5">
                  <c:v>0.32559779999999999</c:v>
                </c:pt>
                <c:pt idx="6">
                  <c:v>0.30017919999999998</c:v>
                </c:pt>
                <c:pt idx="7">
                  <c:v>0.3177933</c:v>
                </c:pt>
                <c:pt idx="8">
                  <c:v>0.3921868</c:v>
                </c:pt>
                <c:pt idx="9">
                  <c:v>0.51154880000000003</c:v>
                </c:pt>
                <c:pt idx="10">
                  <c:v>0.3971691</c:v>
                </c:pt>
                <c:pt idx="11">
                  <c:v>0.37883240000000001</c:v>
                </c:pt>
                <c:pt idx="12">
                  <c:v>0.34716190000000002</c:v>
                </c:pt>
                <c:pt idx="13">
                  <c:v>0.44002449999999999</c:v>
                </c:pt>
                <c:pt idx="14">
                  <c:v>0.29426629999999998</c:v>
                </c:pt>
                <c:pt idx="15">
                  <c:v>0.33944269999999999</c:v>
                </c:pt>
                <c:pt idx="16">
                  <c:v>0.38811119999999999</c:v>
                </c:pt>
                <c:pt idx="17">
                  <c:v>0.3542361</c:v>
                </c:pt>
                <c:pt idx="18">
                  <c:v>0.32504179999999999</c:v>
                </c:pt>
                <c:pt idx="19">
                  <c:v>0.4070144</c:v>
                </c:pt>
                <c:pt idx="20">
                  <c:v>0.37944</c:v>
                </c:pt>
                <c:pt idx="21">
                  <c:v>0.33313559999999998</c:v>
                </c:pt>
                <c:pt idx="22">
                  <c:v>0.49332779999999998</c:v>
                </c:pt>
                <c:pt idx="23">
                  <c:v>0.40442210000000001</c:v>
                </c:pt>
                <c:pt idx="24">
                  <c:v>0.40570590000000001</c:v>
                </c:pt>
                <c:pt idx="25">
                  <c:v>0.46103840000000001</c:v>
                </c:pt>
                <c:pt idx="26">
                  <c:v>0.35353519999999999</c:v>
                </c:pt>
                <c:pt idx="27">
                  <c:v>0.48064649999999998</c:v>
                </c:pt>
                <c:pt idx="28">
                  <c:v>0.3568558</c:v>
                </c:pt>
                <c:pt idx="29">
                  <c:v>0.29511749999999998</c:v>
                </c:pt>
                <c:pt idx="30">
                  <c:v>0.44698729999999998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436-4A7A-B7B7-0B7E64DB6934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ad'!$E$41:$AI$41</c:f>
              <c:numCache>
                <c:formatCode>0.00</c:formatCode>
                <c:ptCount val="31"/>
                <c:pt idx="0">
                  <c:v>0.33808680000000002</c:v>
                </c:pt>
                <c:pt idx="1">
                  <c:v>0.55380419999999997</c:v>
                </c:pt>
                <c:pt idx="2">
                  <c:v>0.72820850000000004</c:v>
                </c:pt>
                <c:pt idx="3">
                  <c:v>0.69196990000000003</c:v>
                </c:pt>
                <c:pt idx="4">
                  <c:v>0.59802089999999997</c:v>
                </c:pt>
                <c:pt idx="5">
                  <c:v>0.56448169999999998</c:v>
                </c:pt>
                <c:pt idx="6">
                  <c:v>0.52657390000000004</c:v>
                </c:pt>
                <c:pt idx="7">
                  <c:v>0.59148979999999995</c:v>
                </c:pt>
                <c:pt idx="8">
                  <c:v>0.66398840000000003</c:v>
                </c:pt>
                <c:pt idx="9">
                  <c:v>0.7855567</c:v>
                </c:pt>
                <c:pt idx="10">
                  <c:v>0.60476819999999998</c:v>
                </c:pt>
                <c:pt idx="11">
                  <c:v>0.58561399999999997</c:v>
                </c:pt>
                <c:pt idx="12">
                  <c:v>0.56009940000000003</c:v>
                </c:pt>
                <c:pt idx="13">
                  <c:v>0.69109370000000003</c:v>
                </c:pt>
                <c:pt idx="14">
                  <c:v>0.51468630000000004</c:v>
                </c:pt>
                <c:pt idx="15">
                  <c:v>0.60468100000000002</c:v>
                </c:pt>
                <c:pt idx="16">
                  <c:v>0.65616960000000002</c:v>
                </c:pt>
                <c:pt idx="17">
                  <c:v>0.57861530000000005</c:v>
                </c:pt>
                <c:pt idx="18">
                  <c:v>0.54880410000000002</c:v>
                </c:pt>
                <c:pt idx="19">
                  <c:v>0.65207170000000003</c:v>
                </c:pt>
                <c:pt idx="20">
                  <c:v>0.60631599999999997</c:v>
                </c:pt>
                <c:pt idx="21">
                  <c:v>0.5274915</c:v>
                </c:pt>
                <c:pt idx="22">
                  <c:v>0.75016720000000003</c:v>
                </c:pt>
                <c:pt idx="23">
                  <c:v>0.63440870000000005</c:v>
                </c:pt>
                <c:pt idx="24">
                  <c:v>0.62632829999999995</c:v>
                </c:pt>
                <c:pt idx="25">
                  <c:v>0.68612830000000002</c:v>
                </c:pt>
                <c:pt idx="26">
                  <c:v>0.53996889999999997</c:v>
                </c:pt>
                <c:pt idx="27">
                  <c:v>0.71688819999999998</c:v>
                </c:pt>
                <c:pt idx="28">
                  <c:v>0.56705110000000003</c:v>
                </c:pt>
                <c:pt idx="29">
                  <c:v>0.48024309999999998</c:v>
                </c:pt>
                <c:pt idx="30">
                  <c:v>0.73196899999999998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436-4A7A-B7B7-0B7E64DB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54000"/>
        <c:axId val="699754392"/>
      </c:scatterChart>
      <c:valAx>
        <c:axId val="69975400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4392"/>
        <c:crosses val="autoZero"/>
        <c:crossBetween val="midCat"/>
        <c:majorUnit val="4"/>
        <c:minorUnit val="1"/>
      </c:valAx>
      <c:valAx>
        <c:axId val="69975439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54000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Tuinfluiter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ACE-4199-8860-84A5BA79E84E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juv'!$E$39:$AI$39</c:f>
              <c:numCache>
                <c:formatCode>0.00</c:formatCode>
                <c:ptCount val="31"/>
                <c:pt idx="1">
                  <c:v>8.1251299999999999E-2</c:v>
                </c:pt>
                <c:pt idx="2">
                  <c:v>8.2094200000000006E-2</c:v>
                </c:pt>
                <c:pt idx="3">
                  <c:v>0.122226</c:v>
                </c:pt>
                <c:pt idx="4">
                  <c:v>6.2336700000000002E-2</c:v>
                </c:pt>
                <c:pt idx="5">
                  <c:v>8.6251700000000001E-2</c:v>
                </c:pt>
                <c:pt idx="6">
                  <c:v>5.4369899999999999E-2</c:v>
                </c:pt>
                <c:pt idx="7">
                  <c:v>5.0160000000000003E-2</c:v>
                </c:pt>
                <c:pt idx="8">
                  <c:v>9.5585000000000003E-2</c:v>
                </c:pt>
                <c:pt idx="9">
                  <c:v>7.5405399999999997E-2</c:v>
                </c:pt>
                <c:pt idx="10">
                  <c:v>6.0726799999999997E-2</c:v>
                </c:pt>
                <c:pt idx="12">
                  <c:v>9.1369000000000006E-2</c:v>
                </c:pt>
                <c:pt idx="13">
                  <c:v>9.4455399999999995E-2</c:v>
                </c:pt>
                <c:pt idx="15">
                  <c:v>9.1222600000000001E-2</c:v>
                </c:pt>
                <c:pt idx="16">
                  <c:v>0.10194300000000001</c:v>
                </c:pt>
                <c:pt idx="17">
                  <c:v>7.1777599999999997E-2</c:v>
                </c:pt>
                <c:pt idx="18">
                  <c:v>0.17186109999999999</c:v>
                </c:pt>
                <c:pt idx="19">
                  <c:v>0.1239953</c:v>
                </c:pt>
                <c:pt idx="20">
                  <c:v>0.14552370000000001</c:v>
                </c:pt>
                <c:pt idx="21">
                  <c:v>6.7020499999999997E-2</c:v>
                </c:pt>
                <c:pt idx="22">
                  <c:v>9.0869900000000003E-2</c:v>
                </c:pt>
                <c:pt idx="23">
                  <c:v>9.1499999999999998E-2</c:v>
                </c:pt>
                <c:pt idx="24">
                  <c:v>0.1035056</c:v>
                </c:pt>
                <c:pt idx="25">
                  <c:v>8.9955400000000005E-2</c:v>
                </c:pt>
                <c:pt idx="26">
                  <c:v>0.1071743</c:v>
                </c:pt>
                <c:pt idx="27">
                  <c:v>0.104813</c:v>
                </c:pt>
                <c:pt idx="28">
                  <c:v>0.1146443</c:v>
                </c:pt>
                <c:pt idx="29">
                  <c:v>7.0855100000000004E-2</c:v>
                </c:pt>
                <c:pt idx="30">
                  <c:v>6.0172499999999997E-2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CE-4199-8860-84A5BA79E84E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juv'!$E$40:$AI$40</c:f>
              <c:numCache>
                <c:formatCode>0.00</c:formatCode>
                <c:ptCount val="31"/>
                <c:pt idx="1">
                  <c:v>3.8342000000000001E-2</c:v>
                </c:pt>
                <c:pt idx="2">
                  <c:v>3.8771199999999999E-2</c:v>
                </c:pt>
                <c:pt idx="3">
                  <c:v>7.0264499999999994E-2</c:v>
                </c:pt>
                <c:pt idx="4">
                  <c:v>2.77039E-2</c:v>
                </c:pt>
                <c:pt idx="5">
                  <c:v>4.59069E-2</c:v>
                </c:pt>
                <c:pt idx="6">
                  <c:v>2.4158200000000001E-2</c:v>
                </c:pt>
                <c:pt idx="7">
                  <c:v>1.86243E-2</c:v>
                </c:pt>
                <c:pt idx="8">
                  <c:v>5.2535999999999999E-2</c:v>
                </c:pt>
                <c:pt idx="9">
                  <c:v>4.3389299999999999E-2</c:v>
                </c:pt>
                <c:pt idx="10">
                  <c:v>3.3298300000000003E-2</c:v>
                </c:pt>
                <c:pt idx="12">
                  <c:v>4.8735899999999999E-2</c:v>
                </c:pt>
                <c:pt idx="13">
                  <c:v>4.6684900000000001E-2</c:v>
                </c:pt>
                <c:pt idx="15">
                  <c:v>4.5121099999999997E-2</c:v>
                </c:pt>
                <c:pt idx="16">
                  <c:v>5.5922600000000003E-2</c:v>
                </c:pt>
                <c:pt idx="17">
                  <c:v>3.5540099999999998E-2</c:v>
                </c:pt>
                <c:pt idx="18">
                  <c:v>0.1010311</c:v>
                </c:pt>
                <c:pt idx="19">
                  <c:v>6.9820300000000002E-2</c:v>
                </c:pt>
                <c:pt idx="20">
                  <c:v>8.83462E-2</c:v>
                </c:pt>
                <c:pt idx="21">
                  <c:v>3.4635100000000002E-2</c:v>
                </c:pt>
                <c:pt idx="22">
                  <c:v>4.2922099999999998E-2</c:v>
                </c:pt>
                <c:pt idx="23">
                  <c:v>5.6386400000000003E-2</c:v>
                </c:pt>
                <c:pt idx="24">
                  <c:v>6.5451400000000007E-2</c:v>
                </c:pt>
                <c:pt idx="25">
                  <c:v>5.1778299999999999E-2</c:v>
                </c:pt>
                <c:pt idx="26">
                  <c:v>6.3024200000000002E-2</c:v>
                </c:pt>
                <c:pt idx="27">
                  <c:v>5.7471500000000002E-2</c:v>
                </c:pt>
                <c:pt idx="28">
                  <c:v>6.9459599999999996E-2</c:v>
                </c:pt>
                <c:pt idx="29">
                  <c:v>4.1466299999999998E-2</c:v>
                </c:pt>
                <c:pt idx="30">
                  <c:v>2.4624699999999999E-2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CE-4199-8860-84A5BA79E84E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juv'!$E$41:$AI$41</c:f>
              <c:numCache>
                <c:formatCode>0.00</c:formatCode>
                <c:ptCount val="31"/>
                <c:pt idx="1">
                  <c:v>0.1639921</c:v>
                </c:pt>
                <c:pt idx="2">
                  <c:v>0.16549179999999999</c:v>
                </c:pt>
                <c:pt idx="3">
                  <c:v>0.204175</c:v>
                </c:pt>
                <c:pt idx="4">
                  <c:v>0.13428480000000001</c:v>
                </c:pt>
                <c:pt idx="5">
                  <c:v>0.15624650000000001</c:v>
                </c:pt>
                <c:pt idx="6">
                  <c:v>0.11780259999999999</c:v>
                </c:pt>
                <c:pt idx="7">
                  <c:v>0.12812219999999999</c:v>
                </c:pt>
                <c:pt idx="8">
                  <c:v>0.1676667</c:v>
                </c:pt>
                <c:pt idx="9">
                  <c:v>0.12788720000000001</c:v>
                </c:pt>
                <c:pt idx="10">
                  <c:v>0.1082193</c:v>
                </c:pt>
                <c:pt idx="12">
                  <c:v>0.16483419999999999</c:v>
                </c:pt>
                <c:pt idx="13">
                  <c:v>0.18178630000000001</c:v>
                </c:pt>
                <c:pt idx="15">
                  <c:v>0.17575740000000001</c:v>
                </c:pt>
                <c:pt idx="16">
                  <c:v>0.17866789999999999</c:v>
                </c:pt>
                <c:pt idx="17">
                  <c:v>0.13961509999999999</c:v>
                </c:pt>
                <c:pt idx="18">
                  <c:v>0.27704469999999998</c:v>
                </c:pt>
                <c:pt idx="19">
                  <c:v>0.21068480000000001</c:v>
                </c:pt>
                <c:pt idx="20">
                  <c:v>0.23035600000000001</c:v>
                </c:pt>
                <c:pt idx="21">
                  <c:v>0.1257432</c:v>
                </c:pt>
                <c:pt idx="22">
                  <c:v>0.18218380000000001</c:v>
                </c:pt>
                <c:pt idx="23">
                  <c:v>0.1451171</c:v>
                </c:pt>
                <c:pt idx="24">
                  <c:v>0.1598994</c:v>
                </c:pt>
                <c:pt idx="25">
                  <c:v>0.15177570000000001</c:v>
                </c:pt>
                <c:pt idx="26">
                  <c:v>0.1764289</c:v>
                </c:pt>
                <c:pt idx="27">
                  <c:v>0.18355669999999999</c:v>
                </c:pt>
                <c:pt idx="28">
                  <c:v>0.18342829999999999</c:v>
                </c:pt>
                <c:pt idx="29">
                  <c:v>0.1184978</c:v>
                </c:pt>
                <c:pt idx="30">
                  <c:v>0.1396869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CE-4199-8860-84A5BA79E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0464"/>
        <c:axId val="699769288"/>
      </c:scatterChart>
      <c:valAx>
        <c:axId val="69977046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9288"/>
        <c:crosses val="autoZero"/>
        <c:crossBetween val="midCat"/>
        <c:majorUnit val="4"/>
        <c:minorUnit val="1"/>
      </c:valAx>
      <c:valAx>
        <c:axId val="699769288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0464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Winterkoning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DB8-46C2-92DD-F9C42D7DA68B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B8-46C2-92DD-F9C42D7DA68B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reproductie!$E$6:$AJ$6</c:f>
              <c:numCache>
                <c:formatCode>0.00</c:formatCode>
                <c:ptCount val="32"/>
                <c:pt idx="0">
                  <c:v>2.8318617508027102</c:v>
                </c:pt>
                <c:pt idx="1">
                  <c:v>2.3260318962734701</c:v>
                </c:pt>
                <c:pt idx="2">
                  <c:v>2.4601614222002501</c:v>
                </c:pt>
                <c:pt idx="3">
                  <c:v>2.39813480165635</c:v>
                </c:pt>
                <c:pt idx="4">
                  <c:v>3.0187756184417101</c:v>
                </c:pt>
                <c:pt idx="5">
                  <c:v>2.61609698022807</c:v>
                </c:pt>
                <c:pt idx="6">
                  <c:v>2.6611779784450098</c:v>
                </c:pt>
                <c:pt idx="7">
                  <c:v>1.65225853609738</c:v>
                </c:pt>
                <c:pt idx="8">
                  <c:v>2.3354575339134298</c:v>
                </c:pt>
                <c:pt idx="9">
                  <c:v>1.9281287966658001</c:v>
                </c:pt>
                <c:pt idx="10">
                  <c:v>2.0884342632284598</c:v>
                </c:pt>
                <c:pt idx="11">
                  <c:v>1.94599530374272</c:v>
                </c:pt>
                <c:pt idx="12">
                  <c:v>1.3705720884377</c:v>
                </c:pt>
                <c:pt idx="13">
                  <c:v>1.6271598266845799</c:v>
                </c:pt>
                <c:pt idx="14">
                  <c:v>1.6933378673208099</c:v>
                </c:pt>
                <c:pt idx="15">
                  <c:v>2.5118249877080698</c:v>
                </c:pt>
                <c:pt idx="16">
                  <c:v>2.0173260096112502</c:v>
                </c:pt>
                <c:pt idx="17">
                  <c:v>1.9616514126456499</c:v>
                </c:pt>
                <c:pt idx="18">
                  <c:v>2.1518850316679301</c:v>
                </c:pt>
                <c:pt idx="19">
                  <c:v>1.5454515253487999</c:v>
                </c:pt>
                <c:pt idx="20">
                  <c:v>1.88266296378405</c:v>
                </c:pt>
                <c:pt idx="21">
                  <c:v>1.6145015475084701</c:v>
                </c:pt>
                <c:pt idx="22">
                  <c:v>1.45065621823472</c:v>
                </c:pt>
                <c:pt idx="23">
                  <c:v>1.8167252555379101</c:v>
                </c:pt>
                <c:pt idx="24">
                  <c:v>1.78208785908332</c:v>
                </c:pt>
                <c:pt idx="25">
                  <c:v>1.65517093932808</c:v>
                </c:pt>
                <c:pt idx="26">
                  <c:v>1.65497615149322</c:v>
                </c:pt>
                <c:pt idx="27">
                  <c:v>1.23703120127392</c:v>
                </c:pt>
                <c:pt idx="28">
                  <c:v>1.7141653415670499</c:v>
                </c:pt>
                <c:pt idx="29">
                  <c:v>1.22696131480556</c:v>
                </c:pt>
                <c:pt idx="30">
                  <c:v>2.0057313609295999</c:v>
                </c:pt>
                <c:pt idx="31">
                  <c:v>1.7030003942493801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B8-46C2-92DD-F9C42D7DA68B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reproductie!$E$7:$AJ$7</c:f>
              <c:numCache>
                <c:formatCode>0.00</c:formatCode>
                <c:ptCount val="32"/>
                <c:pt idx="0">
                  <c:v>1.6117386514991301</c:v>
                </c:pt>
                <c:pt idx="1">
                  <c:v>1.4805499905005399</c:v>
                </c:pt>
                <c:pt idx="2">
                  <c:v>1.5562623957641599</c:v>
                </c:pt>
                <c:pt idx="3">
                  <c:v>1.5777310203347701</c:v>
                </c:pt>
                <c:pt idx="4">
                  <c:v>2.0289236631918599</c:v>
                </c:pt>
                <c:pt idx="5">
                  <c:v>1.8012369419476799</c:v>
                </c:pt>
                <c:pt idx="6">
                  <c:v>1.84344084995792</c:v>
                </c:pt>
                <c:pt idx="7">
                  <c:v>1.1415894658977399</c:v>
                </c:pt>
                <c:pt idx="8">
                  <c:v>1.62324243431</c:v>
                </c:pt>
                <c:pt idx="9">
                  <c:v>1.34797449757266</c:v>
                </c:pt>
                <c:pt idx="10">
                  <c:v>1.46558962627536</c:v>
                </c:pt>
                <c:pt idx="11">
                  <c:v>1.3490956317296301</c:v>
                </c:pt>
                <c:pt idx="12">
                  <c:v>0.94571134261377399</c:v>
                </c:pt>
                <c:pt idx="13">
                  <c:v>1.13455411733391</c:v>
                </c:pt>
                <c:pt idx="14">
                  <c:v>1.1849106306310899</c:v>
                </c:pt>
                <c:pt idx="15">
                  <c:v>1.74580651134568</c:v>
                </c:pt>
                <c:pt idx="16">
                  <c:v>1.3791207474946601</c:v>
                </c:pt>
                <c:pt idx="17">
                  <c:v>1.32429550487169</c:v>
                </c:pt>
                <c:pt idx="18">
                  <c:v>1.48098015394453</c:v>
                </c:pt>
                <c:pt idx="19">
                  <c:v>1.05586630477035</c:v>
                </c:pt>
                <c:pt idx="20">
                  <c:v>1.3198533317091901</c:v>
                </c:pt>
                <c:pt idx="21">
                  <c:v>1.1313403760801199</c:v>
                </c:pt>
                <c:pt idx="22">
                  <c:v>1.0274378923080101</c:v>
                </c:pt>
                <c:pt idx="23">
                  <c:v>1.27198064999019</c:v>
                </c:pt>
                <c:pt idx="24">
                  <c:v>1.23142267645839</c:v>
                </c:pt>
                <c:pt idx="25">
                  <c:v>1.1584794884110401</c:v>
                </c:pt>
                <c:pt idx="26">
                  <c:v>1.16053736080054</c:v>
                </c:pt>
                <c:pt idx="27">
                  <c:v>0.85634808139760699</c:v>
                </c:pt>
                <c:pt idx="28">
                  <c:v>1.19521371705993</c:v>
                </c:pt>
                <c:pt idx="29">
                  <c:v>0.85742930091185598</c:v>
                </c:pt>
                <c:pt idx="30">
                  <c:v>1.3764959498001601</c:v>
                </c:pt>
                <c:pt idx="31">
                  <c:v>1.1585781942416999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B8-46C2-92DD-F9C42D7DA68B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reproductie!$E$8:$AJ$8</c:f>
              <c:numCache>
                <c:formatCode>0.00</c:formatCode>
                <c:ptCount val="32"/>
                <c:pt idx="0">
                  <c:v>5.0870275815606396</c:v>
                </c:pt>
                <c:pt idx="1">
                  <c:v>3.68920167908276</c:v>
                </c:pt>
                <c:pt idx="2">
                  <c:v>3.9277023297599398</c:v>
                </c:pt>
                <c:pt idx="3">
                  <c:v>3.6724587853558002</c:v>
                </c:pt>
                <c:pt idx="4">
                  <c:v>4.5249437013168397</c:v>
                </c:pt>
                <c:pt idx="5">
                  <c:v>3.8258958092336202</c:v>
                </c:pt>
                <c:pt idx="6">
                  <c:v>3.8676387402224601</c:v>
                </c:pt>
                <c:pt idx="7">
                  <c:v>2.4061664773650899</c:v>
                </c:pt>
                <c:pt idx="8">
                  <c:v>3.38309892018379</c:v>
                </c:pt>
                <c:pt idx="9">
                  <c:v>2.7758577338155699</c:v>
                </c:pt>
                <c:pt idx="10">
                  <c:v>2.9964045680339999</c:v>
                </c:pt>
                <c:pt idx="11">
                  <c:v>2.8253856411240199</c:v>
                </c:pt>
                <c:pt idx="12">
                  <c:v>1.9973982784725799</c:v>
                </c:pt>
                <c:pt idx="13">
                  <c:v>2.3482559304039898</c:v>
                </c:pt>
                <c:pt idx="14">
                  <c:v>2.4352283460369701</c:v>
                </c:pt>
                <c:pt idx="15">
                  <c:v>3.64047626335319</c:v>
                </c:pt>
                <c:pt idx="16">
                  <c:v>2.9705882331278701</c:v>
                </c:pt>
                <c:pt idx="17">
                  <c:v>2.9249697183308001</c:v>
                </c:pt>
                <c:pt idx="18">
                  <c:v>3.1487544052405299</c:v>
                </c:pt>
                <c:pt idx="19">
                  <c:v>2.2753208136623702</c:v>
                </c:pt>
                <c:pt idx="20">
                  <c:v>2.7029110385526698</c:v>
                </c:pt>
                <c:pt idx="21">
                  <c:v>2.3185595372713101</c:v>
                </c:pt>
                <c:pt idx="22">
                  <c:v>2.0610944087784802</c:v>
                </c:pt>
                <c:pt idx="23">
                  <c:v>2.61211346958765</c:v>
                </c:pt>
                <c:pt idx="24">
                  <c:v>2.5952835275783799</c:v>
                </c:pt>
                <c:pt idx="25">
                  <c:v>2.3798849459437998</c:v>
                </c:pt>
                <c:pt idx="26">
                  <c:v>2.37517519065206</c:v>
                </c:pt>
                <c:pt idx="27">
                  <c:v>1.7963736179448</c:v>
                </c:pt>
                <c:pt idx="28">
                  <c:v>2.4739290239109701</c:v>
                </c:pt>
                <c:pt idx="29">
                  <c:v>1.76551571914855</c:v>
                </c:pt>
                <c:pt idx="30">
                  <c:v>2.9423107473346501</c:v>
                </c:pt>
                <c:pt idx="31">
                  <c:v>2.5183272614410699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DB8-46C2-92DD-F9C42D7DA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03040"/>
        <c:axId val="699704216"/>
      </c:scatterChart>
      <c:valAx>
        <c:axId val="69970304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4216"/>
        <c:crosses val="autoZero"/>
        <c:crossBetween val="midCat"/>
        <c:majorUnit val="4"/>
        <c:minorUnit val="1"/>
      </c:valAx>
      <c:valAx>
        <c:axId val="699704216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3040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Zwartkop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4AA-47E0-ADF8-B6D6203976A2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4AA-47E0-ADF8-B6D6203976A2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reproductie!$E$42:$AJ$42</c:f>
              <c:numCache>
                <c:formatCode>0.00</c:formatCode>
                <c:ptCount val="32"/>
                <c:pt idx="0">
                  <c:v>0.66352510107061702</c:v>
                </c:pt>
                <c:pt idx="1">
                  <c:v>0.51225139645617601</c:v>
                </c:pt>
                <c:pt idx="2">
                  <c:v>0.46580999883389101</c:v>
                </c:pt>
                <c:pt idx="3">
                  <c:v>0.61779231014673097</c:v>
                </c:pt>
                <c:pt idx="4">
                  <c:v>0.81483060685832298</c:v>
                </c:pt>
                <c:pt idx="5">
                  <c:v>0.653615629603576</c:v>
                </c:pt>
                <c:pt idx="6">
                  <c:v>0.83702674725361503</c:v>
                </c:pt>
                <c:pt idx="7">
                  <c:v>0.47957727182676402</c:v>
                </c:pt>
                <c:pt idx="8">
                  <c:v>0.87984514538913905</c:v>
                </c:pt>
                <c:pt idx="9">
                  <c:v>0.56598939837038398</c:v>
                </c:pt>
                <c:pt idx="10">
                  <c:v>0.80584696168001702</c:v>
                </c:pt>
                <c:pt idx="11">
                  <c:v>0.68021722517802397</c:v>
                </c:pt>
                <c:pt idx="12">
                  <c:v>0.412773286595494</c:v>
                </c:pt>
                <c:pt idx="13">
                  <c:v>0.52790411504437396</c:v>
                </c:pt>
                <c:pt idx="14">
                  <c:v>0.61829006077227999</c:v>
                </c:pt>
                <c:pt idx="15">
                  <c:v>0.890333681459058</c:v>
                </c:pt>
                <c:pt idx="16">
                  <c:v>0.640214796866723</c:v>
                </c:pt>
                <c:pt idx="17">
                  <c:v>0.619967894215115</c:v>
                </c:pt>
                <c:pt idx="18">
                  <c:v>0.52403080308232397</c:v>
                </c:pt>
                <c:pt idx="19">
                  <c:v>0.47197190924069299</c:v>
                </c:pt>
                <c:pt idx="20">
                  <c:v>0.76797210930228199</c:v>
                </c:pt>
                <c:pt idx="21">
                  <c:v>0.51138237569981804</c:v>
                </c:pt>
                <c:pt idx="22">
                  <c:v>0.394864093132273</c:v>
                </c:pt>
                <c:pt idx="23">
                  <c:v>0.86696268171388102</c:v>
                </c:pt>
                <c:pt idx="24">
                  <c:v>0.868773101568308</c:v>
                </c:pt>
                <c:pt idx="25">
                  <c:v>0.75069572379620497</c:v>
                </c:pt>
                <c:pt idx="26">
                  <c:v>0.51597414432031496</c:v>
                </c:pt>
                <c:pt idx="27">
                  <c:v>0.42868628880156801</c:v>
                </c:pt>
                <c:pt idx="28">
                  <c:v>0.91507945246686995</c:v>
                </c:pt>
                <c:pt idx="29">
                  <c:v>0.76198486511410202</c:v>
                </c:pt>
                <c:pt idx="30">
                  <c:v>0.82051116268749202</c:v>
                </c:pt>
                <c:pt idx="31">
                  <c:v>1.0083650816383301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4AA-47E0-ADF8-B6D6203976A2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reproductie!$E$43:$AJ$43</c:f>
              <c:numCache>
                <c:formatCode>0.00</c:formatCode>
                <c:ptCount val="32"/>
                <c:pt idx="0">
                  <c:v>0.32881185485689601</c:v>
                </c:pt>
                <c:pt idx="1">
                  <c:v>0.29314567549526099</c:v>
                </c:pt>
                <c:pt idx="2">
                  <c:v>0.28264962147575301</c:v>
                </c:pt>
                <c:pt idx="3">
                  <c:v>0.40554823082459701</c:v>
                </c:pt>
                <c:pt idx="4">
                  <c:v>0.54520349169998605</c:v>
                </c:pt>
                <c:pt idx="5">
                  <c:v>0.43787217596738198</c:v>
                </c:pt>
                <c:pt idx="6">
                  <c:v>0.56272422868440097</c:v>
                </c:pt>
                <c:pt idx="7">
                  <c:v>0.30522627553872</c:v>
                </c:pt>
                <c:pt idx="8">
                  <c:v>0.59083089095412999</c:v>
                </c:pt>
                <c:pt idx="9">
                  <c:v>0.38110040409298102</c:v>
                </c:pt>
                <c:pt idx="10">
                  <c:v>0.55717719304549096</c:v>
                </c:pt>
                <c:pt idx="11">
                  <c:v>0.47308430540789198</c:v>
                </c:pt>
                <c:pt idx="12">
                  <c:v>0.28280243174108799</c:v>
                </c:pt>
                <c:pt idx="13">
                  <c:v>0.36051627002498099</c:v>
                </c:pt>
                <c:pt idx="14">
                  <c:v>0.42346516046232302</c:v>
                </c:pt>
                <c:pt idx="15">
                  <c:v>0.60680414636265501</c:v>
                </c:pt>
                <c:pt idx="16">
                  <c:v>0.44796273196569503</c:v>
                </c:pt>
                <c:pt idx="17">
                  <c:v>0.43906929221532898</c:v>
                </c:pt>
                <c:pt idx="18">
                  <c:v>0.36991854504930599</c:v>
                </c:pt>
                <c:pt idx="19">
                  <c:v>0.32945588254632302</c:v>
                </c:pt>
                <c:pt idx="20">
                  <c:v>0.54668235592993397</c:v>
                </c:pt>
                <c:pt idx="21">
                  <c:v>0.363617472671458</c:v>
                </c:pt>
                <c:pt idx="22">
                  <c:v>0.27852698191382502</c:v>
                </c:pt>
                <c:pt idx="23">
                  <c:v>0.61732831458745596</c:v>
                </c:pt>
                <c:pt idx="24">
                  <c:v>0.62197991563465105</c:v>
                </c:pt>
                <c:pt idx="25">
                  <c:v>0.54230367051945505</c:v>
                </c:pt>
                <c:pt idx="26">
                  <c:v>0.372388168772536</c:v>
                </c:pt>
                <c:pt idx="27">
                  <c:v>0.30602947186381402</c:v>
                </c:pt>
                <c:pt idx="28">
                  <c:v>0.65872751619427605</c:v>
                </c:pt>
                <c:pt idx="29">
                  <c:v>0.54602241359647297</c:v>
                </c:pt>
                <c:pt idx="30">
                  <c:v>0.58257470557524005</c:v>
                </c:pt>
                <c:pt idx="31">
                  <c:v>0.71860504573732398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AA-47E0-ADF8-B6D6203976A2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reproductie!$E$44:$AJ$44</c:f>
              <c:numCache>
                <c:formatCode>0.00</c:formatCode>
                <c:ptCount val="32"/>
                <c:pt idx="0">
                  <c:v>1.32734707926552</c:v>
                </c:pt>
                <c:pt idx="1">
                  <c:v>0.89339475852477102</c:v>
                </c:pt>
                <c:pt idx="2">
                  <c:v>0.76373083962151</c:v>
                </c:pt>
                <c:pt idx="3">
                  <c:v>0.93838386256551498</c:v>
                </c:pt>
                <c:pt idx="4">
                  <c:v>1.2151716061997799</c:v>
                </c:pt>
                <c:pt idx="5">
                  <c:v>0.972679998383156</c:v>
                </c:pt>
                <c:pt idx="6">
                  <c:v>1.2422117575167499</c:v>
                </c:pt>
                <c:pt idx="7">
                  <c:v>0.749578775902635</c:v>
                </c:pt>
                <c:pt idx="8">
                  <c:v>1.3073093340214601</c:v>
                </c:pt>
                <c:pt idx="9">
                  <c:v>0.83732081258603497</c:v>
                </c:pt>
                <c:pt idx="10">
                  <c:v>1.16145864700986</c:v>
                </c:pt>
                <c:pt idx="11">
                  <c:v>0.97417897198917403</c:v>
                </c:pt>
                <c:pt idx="12">
                  <c:v>0.59966690582680204</c:v>
                </c:pt>
                <c:pt idx="13">
                  <c:v>0.76958793642110401</c:v>
                </c:pt>
                <c:pt idx="14">
                  <c:v>0.89906780768876304</c:v>
                </c:pt>
                <c:pt idx="15">
                  <c:v>1.3024771825188</c:v>
                </c:pt>
                <c:pt idx="16">
                  <c:v>0.91105823810068698</c:v>
                </c:pt>
                <c:pt idx="17">
                  <c:v>0.87135705006986997</c:v>
                </c:pt>
                <c:pt idx="18">
                  <c:v>0.73874934265435399</c:v>
                </c:pt>
                <c:pt idx="19">
                  <c:v>0.67285959746625001</c:v>
                </c:pt>
                <c:pt idx="20">
                  <c:v>1.0740225080397201</c:v>
                </c:pt>
                <c:pt idx="21">
                  <c:v>0.71571886940503204</c:v>
                </c:pt>
                <c:pt idx="22">
                  <c:v>0.55690538737957296</c:v>
                </c:pt>
                <c:pt idx="23">
                  <c:v>1.2123465493657199</c:v>
                </c:pt>
                <c:pt idx="24">
                  <c:v>1.20812595522702</c:v>
                </c:pt>
                <c:pt idx="25">
                  <c:v>1.03411531096982</c:v>
                </c:pt>
                <c:pt idx="26">
                  <c:v>0.71121551180203701</c:v>
                </c:pt>
                <c:pt idx="27">
                  <c:v>0.59727641135311504</c:v>
                </c:pt>
                <c:pt idx="28">
                  <c:v>1.26541034073821</c:v>
                </c:pt>
                <c:pt idx="29">
                  <c:v>1.0584752579718399</c:v>
                </c:pt>
                <c:pt idx="30">
                  <c:v>1.1506843270629801</c:v>
                </c:pt>
                <c:pt idx="31">
                  <c:v>1.40945027678347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4AA-47E0-ADF8-B6D620397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8896"/>
        <c:axId val="699774776"/>
      </c:scatterChart>
      <c:valAx>
        <c:axId val="69976889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4776"/>
        <c:crosses val="autoZero"/>
        <c:crossBetween val="midCat"/>
        <c:majorUnit val="4"/>
        <c:minorUnit val="1"/>
      </c:valAx>
      <c:valAx>
        <c:axId val="699774776"/>
        <c:scaling>
          <c:orientation val="minMax"/>
          <c:max val="1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8896"/>
        <c:crosses val="autoZero"/>
        <c:crossBetween val="midCat"/>
        <c:majorUnit val="0.3000000000000000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Zwartkop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217-484A-BF79-197974FE47CB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ad'!$E$42:$AI$42</c:f>
              <c:numCache>
                <c:formatCode>0.00</c:formatCode>
                <c:ptCount val="31"/>
                <c:pt idx="1">
                  <c:v>0.38888270000000003</c:v>
                </c:pt>
                <c:pt idx="2">
                  <c:v>0.39070060000000001</c:v>
                </c:pt>
                <c:pt idx="3">
                  <c:v>0.47108719999999998</c:v>
                </c:pt>
                <c:pt idx="4">
                  <c:v>0.37212240000000002</c:v>
                </c:pt>
                <c:pt idx="5">
                  <c:v>0.35057870000000002</c:v>
                </c:pt>
                <c:pt idx="6">
                  <c:v>0.3657627</c:v>
                </c:pt>
                <c:pt idx="7">
                  <c:v>0.3173183</c:v>
                </c:pt>
                <c:pt idx="8">
                  <c:v>0.39852969999999999</c:v>
                </c:pt>
                <c:pt idx="9">
                  <c:v>0.5251015</c:v>
                </c:pt>
                <c:pt idx="10">
                  <c:v>0.24234169999999999</c:v>
                </c:pt>
                <c:pt idx="11">
                  <c:v>0.27221070000000003</c:v>
                </c:pt>
                <c:pt idx="12">
                  <c:v>0.33327800000000002</c:v>
                </c:pt>
                <c:pt idx="13">
                  <c:v>0.35152939999999999</c:v>
                </c:pt>
                <c:pt idx="14">
                  <c:v>0.3564138</c:v>
                </c:pt>
                <c:pt idx="15">
                  <c:v>0.3864496</c:v>
                </c:pt>
                <c:pt idx="16">
                  <c:v>0.4605495</c:v>
                </c:pt>
                <c:pt idx="17">
                  <c:v>0.34806959999999998</c:v>
                </c:pt>
                <c:pt idx="18">
                  <c:v>0.36814669999999999</c:v>
                </c:pt>
                <c:pt idx="19">
                  <c:v>0.448571</c:v>
                </c:pt>
                <c:pt idx="20">
                  <c:v>0.51103620000000005</c:v>
                </c:pt>
                <c:pt idx="21">
                  <c:v>0.36576839999999999</c:v>
                </c:pt>
                <c:pt idx="22">
                  <c:v>0.39864919999999998</c:v>
                </c:pt>
                <c:pt idx="23">
                  <c:v>0.48494199999999998</c:v>
                </c:pt>
                <c:pt idx="24">
                  <c:v>0.42934119999999998</c:v>
                </c:pt>
                <c:pt idx="25">
                  <c:v>0.47678110000000001</c:v>
                </c:pt>
                <c:pt idx="26">
                  <c:v>0.3772354</c:v>
                </c:pt>
                <c:pt idx="27">
                  <c:v>0.47724139999999998</c:v>
                </c:pt>
                <c:pt idx="28">
                  <c:v>0.33564490000000002</c:v>
                </c:pt>
                <c:pt idx="29">
                  <c:v>0.45154080000000002</c:v>
                </c:pt>
                <c:pt idx="30">
                  <c:v>0.47170610000000002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17-484A-BF79-197974FE47CB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ad'!$E$43:$AI$43</c:f>
              <c:numCache>
                <c:formatCode>0.00</c:formatCode>
                <c:ptCount val="31"/>
                <c:pt idx="1">
                  <c:v>0.1138256</c:v>
                </c:pt>
                <c:pt idx="2">
                  <c:v>0.18921479999999999</c:v>
                </c:pt>
                <c:pt idx="3">
                  <c:v>0.28736529999999999</c:v>
                </c:pt>
                <c:pt idx="4">
                  <c:v>0.23297499999999999</c:v>
                </c:pt>
                <c:pt idx="5">
                  <c:v>0.21759680000000001</c:v>
                </c:pt>
                <c:pt idx="6">
                  <c:v>0.22524730000000001</c:v>
                </c:pt>
                <c:pt idx="7">
                  <c:v>0.16968279999999999</c:v>
                </c:pt>
                <c:pt idx="8">
                  <c:v>0.23135310000000001</c:v>
                </c:pt>
                <c:pt idx="9">
                  <c:v>0.33186149999999998</c:v>
                </c:pt>
                <c:pt idx="10">
                  <c:v>0.1488787</c:v>
                </c:pt>
                <c:pt idx="11">
                  <c:v>0.17498559999999999</c:v>
                </c:pt>
                <c:pt idx="12">
                  <c:v>0.221413</c:v>
                </c:pt>
                <c:pt idx="13">
                  <c:v>0.23766799999999999</c:v>
                </c:pt>
                <c:pt idx="14">
                  <c:v>0.23698569999999999</c:v>
                </c:pt>
                <c:pt idx="15">
                  <c:v>0.26166119999999998</c:v>
                </c:pt>
                <c:pt idx="16">
                  <c:v>0.33324969999999998</c:v>
                </c:pt>
                <c:pt idx="17">
                  <c:v>0.26029279999999999</c:v>
                </c:pt>
                <c:pt idx="18">
                  <c:v>0.27994409999999997</c:v>
                </c:pt>
                <c:pt idx="19">
                  <c:v>0.34362239999999999</c:v>
                </c:pt>
                <c:pt idx="20">
                  <c:v>0.40367310000000001</c:v>
                </c:pt>
                <c:pt idx="21">
                  <c:v>0.2877325</c:v>
                </c:pt>
                <c:pt idx="22">
                  <c:v>0.31307639999999998</c:v>
                </c:pt>
                <c:pt idx="23">
                  <c:v>0.38076549999999998</c:v>
                </c:pt>
                <c:pt idx="24">
                  <c:v>0.34513319999999997</c:v>
                </c:pt>
                <c:pt idx="25">
                  <c:v>0.39391999999999999</c:v>
                </c:pt>
                <c:pt idx="26">
                  <c:v>0.31177280000000002</c:v>
                </c:pt>
                <c:pt idx="27">
                  <c:v>0.39259470000000002</c:v>
                </c:pt>
                <c:pt idx="28">
                  <c:v>0.2669531</c:v>
                </c:pt>
                <c:pt idx="29">
                  <c:v>0.35816409999999999</c:v>
                </c:pt>
                <c:pt idx="30">
                  <c:v>0.3674558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217-484A-BF79-197974FE47CB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ad'!$E$44:$AI$44</c:f>
              <c:numCache>
                <c:formatCode>0.00</c:formatCode>
                <c:ptCount val="31"/>
                <c:pt idx="1">
                  <c:v>0.75918629999999998</c:v>
                </c:pt>
                <c:pt idx="2">
                  <c:v>0.6379283</c:v>
                </c:pt>
                <c:pt idx="3">
                  <c:v>0.66299149999999996</c:v>
                </c:pt>
                <c:pt idx="4">
                  <c:v>0.53627210000000003</c:v>
                </c:pt>
                <c:pt idx="5">
                  <c:v>0.51168119999999995</c:v>
                </c:pt>
                <c:pt idx="6">
                  <c:v>0.53356650000000005</c:v>
                </c:pt>
                <c:pt idx="7">
                  <c:v>0.51390400000000003</c:v>
                </c:pt>
                <c:pt idx="8">
                  <c:v>0.59326920000000005</c:v>
                </c:pt>
                <c:pt idx="9">
                  <c:v>0.7111054</c:v>
                </c:pt>
                <c:pt idx="10">
                  <c:v>0.36903829999999999</c:v>
                </c:pt>
                <c:pt idx="11">
                  <c:v>0.39743289999999998</c:v>
                </c:pt>
                <c:pt idx="12">
                  <c:v>0.4677096</c:v>
                </c:pt>
                <c:pt idx="13">
                  <c:v>0.48521940000000002</c:v>
                </c:pt>
                <c:pt idx="14">
                  <c:v>0.49683759999999999</c:v>
                </c:pt>
                <c:pt idx="15">
                  <c:v>0.52817780000000003</c:v>
                </c:pt>
                <c:pt idx="16">
                  <c:v>0.59321259999999998</c:v>
                </c:pt>
                <c:pt idx="17">
                  <c:v>0.44753799999999999</c:v>
                </c:pt>
                <c:pt idx="18">
                  <c:v>0.46614870000000003</c:v>
                </c:pt>
                <c:pt idx="19">
                  <c:v>0.55830869999999999</c:v>
                </c:pt>
                <c:pt idx="20">
                  <c:v>0.61739080000000002</c:v>
                </c:pt>
                <c:pt idx="21">
                  <c:v>0.45155119999999999</c:v>
                </c:pt>
                <c:pt idx="22">
                  <c:v>0.49089670000000002</c:v>
                </c:pt>
                <c:pt idx="23">
                  <c:v>0.59044370000000002</c:v>
                </c:pt>
                <c:pt idx="24">
                  <c:v>0.51784790000000003</c:v>
                </c:pt>
                <c:pt idx="25">
                  <c:v>0.56094029999999995</c:v>
                </c:pt>
                <c:pt idx="26">
                  <c:v>0.44750570000000001</c:v>
                </c:pt>
                <c:pt idx="27">
                  <c:v>0.56321580000000004</c:v>
                </c:pt>
                <c:pt idx="28">
                  <c:v>0.4120762</c:v>
                </c:pt>
                <c:pt idx="29">
                  <c:v>0.54845929999999998</c:v>
                </c:pt>
                <c:pt idx="30">
                  <c:v>0.57848409999999995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217-484A-BF79-197974FE4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5368"/>
        <c:axId val="699773600"/>
      </c:scatterChart>
      <c:valAx>
        <c:axId val="69976536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3600"/>
        <c:crosses val="autoZero"/>
        <c:crossBetween val="midCat"/>
        <c:majorUnit val="4"/>
        <c:minorUnit val="1"/>
      </c:valAx>
      <c:valAx>
        <c:axId val="69977360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5368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Zwartkop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DC2-43EE-95D5-E5515110FDDF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juv'!$E$42:$AI$42</c:f>
              <c:numCache>
                <c:formatCode>0.00</c:formatCode>
                <c:ptCount val="31"/>
                <c:pt idx="2">
                  <c:v>9.7431500000000004E-2</c:v>
                </c:pt>
                <c:pt idx="3">
                  <c:v>6.9206199999999995E-2</c:v>
                </c:pt>
                <c:pt idx="4">
                  <c:v>5.3171700000000002E-2</c:v>
                </c:pt>
                <c:pt idx="5">
                  <c:v>7.6869000000000007E-2</c:v>
                </c:pt>
                <c:pt idx="8">
                  <c:v>6.05698E-2</c:v>
                </c:pt>
                <c:pt idx="14">
                  <c:v>7.6259199999999999E-2</c:v>
                </c:pt>
                <c:pt idx="15">
                  <c:v>6.6645200000000002E-2</c:v>
                </c:pt>
                <c:pt idx="16">
                  <c:v>9.4019500000000006E-2</c:v>
                </c:pt>
                <c:pt idx="17">
                  <c:v>0.10825220000000001</c:v>
                </c:pt>
                <c:pt idx="18">
                  <c:v>5.39129E-2</c:v>
                </c:pt>
                <c:pt idx="19">
                  <c:v>0.1013553</c:v>
                </c:pt>
                <c:pt idx="20">
                  <c:v>0.10405250000000001</c:v>
                </c:pt>
                <c:pt idx="21">
                  <c:v>5.5008399999999999E-2</c:v>
                </c:pt>
                <c:pt idx="22">
                  <c:v>7.5933700000000007E-2</c:v>
                </c:pt>
                <c:pt idx="23">
                  <c:v>0.1072948</c:v>
                </c:pt>
                <c:pt idx="24">
                  <c:v>9.0239899999999998E-2</c:v>
                </c:pt>
                <c:pt idx="25">
                  <c:v>7.4886999999999995E-2</c:v>
                </c:pt>
                <c:pt idx="26">
                  <c:v>7.8997600000000001E-2</c:v>
                </c:pt>
                <c:pt idx="27">
                  <c:v>5.9054700000000002E-2</c:v>
                </c:pt>
                <c:pt idx="28">
                  <c:v>5.5692499999999999E-2</c:v>
                </c:pt>
                <c:pt idx="29">
                  <c:v>8.7090799999999996E-2</c:v>
                </c:pt>
                <c:pt idx="30">
                  <c:v>0.105407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C2-43EE-95D5-E5515110FDDF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juv'!$E$43:$AI$43</c:f>
              <c:numCache>
                <c:formatCode>0.00</c:formatCode>
                <c:ptCount val="31"/>
                <c:pt idx="2">
                  <c:v>4.2774800000000002E-2</c:v>
                </c:pt>
                <c:pt idx="3">
                  <c:v>3.3944500000000002E-2</c:v>
                </c:pt>
                <c:pt idx="4">
                  <c:v>2.7153099999999999E-2</c:v>
                </c:pt>
                <c:pt idx="5">
                  <c:v>4.1701000000000002E-2</c:v>
                </c:pt>
                <c:pt idx="8">
                  <c:v>3.0951900000000001E-2</c:v>
                </c:pt>
                <c:pt idx="14">
                  <c:v>4.1438099999999999E-2</c:v>
                </c:pt>
                <c:pt idx="15">
                  <c:v>3.72117E-2</c:v>
                </c:pt>
                <c:pt idx="16">
                  <c:v>6.0174400000000003E-2</c:v>
                </c:pt>
                <c:pt idx="17">
                  <c:v>7.4536000000000005E-2</c:v>
                </c:pt>
                <c:pt idx="18">
                  <c:v>3.0858099999999999E-2</c:v>
                </c:pt>
                <c:pt idx="19">
                  <c:v>6.5013899999999999E-2</c:v>
                </c:pt>
                <c:pt idx="20">
                  <c:v>7.3410199999999995E-2</c:v>
                </c:pt>
                <c:pt idx="21">
                  <c:v>3.3189999999999997E-2</c:v>
                </c:pt>
                <c:pt idx="22">
                  <c:v>4.6512999999999999E-2</c:v>
                </c:pt>
                <c:pt idx="23">
                  <c:v>7.8088099999999994E-2</c:v>
                </c:pt>
                <c:pt idx="24">
                  <c:v>6.5931900000000002E-2</c:v>
                </c:pt>
                <c:pt idx="25">
                  <c:v>5.39788E-2</c:v>
                </c:pt>
                <c:pt idx="26">
                  <c:v>5.6103399999999998E-2</c:v>
                </c:pt>
                <c:pt idx="27">
                  <c:v>3.5619699999999997E-2</c:v>
                </c:pt>
                <c:pt idx="28">
                  <c:v>3.79443E-2</c:v>
                </c:pt>
                <c:pt idx="29">
                  <c:v>6.0826999999999999E-2</c:v>
                </c:pt>
                <c:pt idx="30">
                  <c:v>6.9984199999999996E-2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DC2-43EE-95D5-E5515110FDDF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juv'!$E$44:$AI$44</c:f>
              <c:numCache>
                <c:formatCode>0.00</c:formatCode>
                <c:ptCount val="31"/>
                <c:pt idx="2">
                  <c:v>0.20683650000000001</c:v>
                </c:pt>
                <c:pt idx="3">
                  <c:v>0.13594349999999999</c:v>
                </c:pt>
                <c:pt idx="4">
                  <c:v>0.1015202</c:v>
                </c:pt>
                <c:pt idx="5">
                  <c:v>0.1374416</c:v>
                </c:pt>
                <c:pt idx="8">
                  <c:v>0.11516120000000001</c:v>
                </c:pt>
                <c:pt idx="14">
                  <c:v>0.13618369999999999</c:v>
                </c:pt>
                <c:pt idx="15">
                  <c:v>0.1165417</c:v>
                </c:pt>
                <c:pt idx="16">
                  <c:v>0.14398420000000001</c:v>
                </c:pt>
                <c:pt idx="17">
                  <c:v>0.1546708</c:v>
                </c:pt>
                <c:pt idx="18">
                  <c:v>9.2547400000000002E-2</c:v>
                </c:pt>
                <c:pt idx="19">
                  <c:v>0.1546506</c:v>
                </c:pt>
                <c:pt idx="20">
                  <c:v>0.1454771</c:v>
                </c:pt>
                <c:pt idx="21">
                  <c:v>8.9836799999999994E-2</c:v>
                </c:pt>
                <c:pt idx="22">
                  <c:v>0.12159059999999999</c:v>
                </c:pt>
                <c:pt idx="23">
                  <c:v>0.145699</c:v>
                </c:pt>
                <c:pt idx="24">
                  <c:v>0.12233620000000001</c:v>
                </c:pt>
                <c:pt idx="25">
                  <c:v>0.1030119</c:v>
                </c:pt>
                <c:pt idx="26">
                  <c:v>0.11014400000000001</c:v>
                </c:pt>
                <c:pt idx="27">
                  <c:v>9.6367499999999995E-2</c:v>
                </c:pt>
                <c:pt idx="28">
                  <c:v>8.1043100000000007E-2</c:v>
                </c:pt>
                <c:pt idx="29">
                  <c:v>0.123207</c:v>
                </c:pt>
                <c:pt idx="30">
                  <c:v>0.15575639999999999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DC2-43EE-95D5-E5515110F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3208"/>
        <c:axId val="699769680"/>
      </c:scatterChart>
      <c:valAx>
        <c:axId val="69977320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9680"/>
        <c:crosses val="autoZero"/>
        <c:crossBetween val="midCat"/>
        <c:majorUnit val="4"/>
        <c:minorUnit val="1"/>
      </c:valAx>
      <c:valAx>
        <c:axId val="699769680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3208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Tjiftjaf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BA0-4494-9184-3813F8D07880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BA0-4494-9184-3813F8D07880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reproductie!$E$45:$AJ$45</c:f>
              <c:numCache>
                <c:formatCode>0.00</c:formatCode>
                <c:ptCount val="32"/>
                <c:pt idx="0">
                  <c:v>1.1092847145845901</c:v>
                </c:pt>
                <c:pt idx="1">
                  <c:v>1.93144823238298</c:v>
                </c:pt>
                <c:pt idx="2">
                  <c:v>1.9519531456933601</c:v>
                </c:pt>
                <c:pt idx="3">
                  <c:v>1.94528354465426</c:v>
                </c:pt>
                <c:pt idx="4">
                  <c:v>1.76539168292455</c:v>
                </c:pt>
                <c:pt idx="5">
                  <c:v>1.33965377356507</c:v>
                </c:pt>
                <c:pt idx="6">
                  <c:v>1.8682921765129199</c:v>
                </c:pt>
                <c:pt idx="7">
                  <c:v>1.7775219373123801</c:v>
                </c:pt>
                <c:pt idx="8">
                  <c:v>2.2092500146767802</c:v>
                </c:pt>
                <c:pt idx="9">
                  <c:v>1.7720556922252699</c:v>
                </c:pt>
                <c:pt idx="10">
                  <c:v>2.08777198833786</c:v>
                </c:pt>
                <c:pt idx="11">
                  <c:v>2.2206681686429799</c:v>
                </c:pt>
                <c:pt idx="12">
                  <c:v>1.8798514994669999</c:v>
                </c:pt>
                <c:pt idx="13">
                  <c:v>1.6513003442679499</c:v>
                </c:pt>
                <c:pt idx="14">
                  <c:v>2.12660972346904</c:v>
                </c:pt>
                <c:pt idx="15">
                  <c:v>2.5677967581932402</c:v>
                </c:pt>
                <c:pt idx="16">
                  <c:v>2.1608815974531899</c:v>
                </c:pt>
                <c:pt idx="17">
                  <c:v>2.4018707933056902</c:v>
                </c:pt>
                <c:pt idx="18">
                  <c:v>1.8502216657486501</c:v>
                </c:pt>
                <c:pt idx="19">
                  <c:v>1.1900844226213301</c:v>
                </c:pt>
                <c:pt idx="20">
                  <c:v>1.98939423800337</c:v>
                </c:pt>
                <c:pt idx="21">
                  <c:v>1.77950603055683</c:v>
                </c:pt>
                <c:pt idx="22">
                  <c:v>1.49154674786715</c:v>
                </c:pt>
                <c:pt idx="23">
                  <c:v>2.2401553974167698</c:v>
                </c:pt>
                <c:pt idx="24">
                  <c:v>2.18898680234676</c:v>
                </c:pt>
                <c:pt idx="25">
                  <c:v>2.1890723878685501</c:v>
                </c:pt>
                <c:pt idx="26">
                  <c:v>1.9408429824559199</c:v>
                </c:pt>
                <c:pt idx="27">
                  <c:v>1.56595002493924</c:v>
                </c:pt>
                <c:pt idx="28">
                  <c:v>1.9515727263696101</c:v>
                </c:pt>
                <c:pt idx="29">
                  <c:v>1.7704010238233401</c:v>
                </c:pt>
                <c:pt idx="30">
                  <c:v>2.4000049865373598</c:v>
                </c:pt>
                <c:pt idx="31">
                  <c:v>1.99905733902272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A0-4494-9184-3813F8D07880}"/>
            </c:ext>
          </c:extLst>
        </c:ser>
        <c:ser>
          <c:idx val="1"/>
          <c:order val="1"/>
          <c:spPr>
            <a:ln w="3175">
              <a:solidFill>
                <a:schemeClr val="tx2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reproductie!$E$46:$AJ$46</c:f>
              <c:numCache>
                <c:formatCode>0.00</c:formatCode>
                <c:ptCount val="32"/>
                <c:pt idx="0">
                  <c:v>0.63078279675063198</c:v>
                </c:pt>
                <c:pt idx="1">
                  <c:v>1.2747733847274501</c:v>
                </c:pt>
                <c:pt idx="2">
                  <c:v>1.37444900908515</c:v>
                </c:pt>
                <c:pt idx="3">
                  <c:v>1.4354593139549701</c:v>
                </c:pt>
                <c:pt idx="4">
                  <c:v>1.3247247203663199</c:v>
                </c:pt>
                <c:pt idx="5">
                  <c:v>0.95420260571585902</c:v>
                </c:pt>
                <c:pt idx="6">
                  <c:v>1.35285075115065</c:v>
                </c:pt>
                <c:pt idx="7">
                  <c:v>1.2801849180140299</c:v>
                </c:pt>
                <c:pt idx="8">
                  <c:v>1.64869730973385</c:v>
                </c:pt>
                <c:pt idx="9">
                  <c:v>1.3514462372218901</c:v>
                </c:pt>
                <c:pt idx="10">
                  <c:v>1.60982049393036</c:v>
                </c:pt>
                <c:pt idx="11">
                  <c:v>1.65267758397679</c:v>
                </c:pt>
                <c:pt idx="12">
                  <c:v>1.3622434682053901</c:v>
                </c:pt>
                <c:pt idx="13">
                  <c:v>1.2237227055611599</c:v>
                </c:pt>
                <c:pt idx="14">
                  <c:v>1.6004224226960599</c:v>
                </c:pt>
                <c:pt idx="15">
                  <c:v>1.92090467364634</c:v>
                </c:pt>
                <c:pt idx="16">
                  <c:v>1.63059195815292</c:v>
                </c:pt>
                <c:pt idx="17">
                  <c:v>1.8312548245451299</c:v>
                </c:pt>
                <c:pt idx="18">
                  <c:v>1.41503256838473</c:v>
                </c:pt>
                <c:pt idx="19">
                  <c:v>0.90984538984954599</c:v>
                </c:pt>
                <c:pt idx="20">
                  <c:v>1.52940545260279</c:v>
                </c:pt>
                <c:pt idx="21">
                  <c:v>1.3627662507241001</c:v>
                </c:pt>
                <c:pt idx="22">
                  <c:v>1.14200431098557</c:v>
                </c:pt>
                <c:pt idx="23">
                  <c:v>1.7195998710170199</c:v>
                </c:pt>
                <c:pt idx="24">
                  <c:v>1.6327551544744301</c:v>
                </c:pt>
                <c:pt idx="25">
                  <c:v>1.6890751948589</c:v>
                </c:pt>
                <c:pt idx="26">
                  <c:v>1.4916299383240399</c:v>
                </c:pt>
                <c:pt idx="27">
                  <c:v>1.19338439387107</c:v>
                </c:pt>
                <c:pt idx="28">
                  <c:v>1.49191085447848</c:v>
                </c:pt>
                <c:pt idx="29">
                  <c:v>1.3648210480232901</c:v>
                </c:pt>
                <c:pt idx="30">
                  <c:v>1.8511728600577799</c:v>
                </c:pt>
                <c:pt idx="31">
                  <c:v>1.5439007236888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BA0-4494-9184-3813F8D07880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reproductie!$E$47:$AJ$47</c:f>
              <c:numCache>
                <c:formatCode>0.00</c:formatCode>
                <c:ptCount val="32"/>
                <c:pt idx="0">
                  <c:v>1.9769653240068299</c:v>
                </c:pt>
                <c:pt idx="1">
                  <c:v>2.9562148572314002</c:v>
                </c:pt>
                <c:pt idx="2">
                  <c:v>2.7865417308218898</c:v>
                </c:pt>
                <c:pt idx="3">
                  <c:v>2.6472604732607001</c:v>
                </c:pt>
                <c:pt idx="4">
                  <c:v>2.36119672950421</c:v>
                </c:pt>
                <c:pt idx="5">
                  <c:v>1.8869615069302299</c:v>
                </c:pt>
                <c:pt idx="6">
                  <c:v>2.5915756328315398</c:v>
                </c:pt>
                <c:pt idx="7">
                  <c:v>2.4791761819343798</c:v>
                </c:pt>
                <c:pt idx="8">
                  <c:v>2.9733276695008199</c:v>
                </c:pt>
                <c:pt idx="9">
                  <c:v>2.3319560107686099</c:v>
                </c:pt>
                <c:pt idx="10">
                  <c:v>2.7181640772185398</c:v>
                </c:pt>
                <c:pt idx="11">
                  <c:v>2.9958605522897401</c:v>
                </c:pt>
                <c:pt idx="12">
                  <c:v>2.6052627579165399</c:v>
                </c:pt>
                <c:pt idx="13">
                  <c:v>2.2359662489612102</c:v>
                </c:pt>
                <c:pt idx="14">
                  <c:v>2.8366874162749198</c:v>
                </c:pt>
                <c:pt idx="15">
                  <c:v>3.4469151323359499</c:v>
                </c:pt>
                <c:pt idx="16">
                  <c:v>2.8753408999961398</c:v>
                </c:pt>
                <c:pt idx="17">
                  <c:v>3.1639384865812299</c:v>
                </c:pt>
                <c:pt idx="18">
                  <c:v>2.42838081053366</c:v>
                </c:pt>
                <c:pt idx="19">
                  <c:v>1.5610571172382299</c:v>
                </c:pt>
                <c:pt idx="20">
                  <c:v>2.5974799316675101</c:v>
                </c:pt>
                <c:pt idx="21">
                  <c:v>2.3320351417380598</c:v>
                </c:pt>
                <c:pt idx="22">
                  <c:v>1.9545252956817301</c:v>
                </c:pt>
                <c:pt idx="23">
                  <c:v>2.93020025067477</c:v>
                </c:pt>
                <c:pt idx="24">
                  <c:v>2.9481216981783001</c:v>
                </c:pt>
                <c:pt idx="25">
                  <c:v>2.8483757808319998</c:v>
                </c:pt>
                <c:pt idx="26">
                  <c:v>2.5351903936496498</c:v>
                </c:pt>
                <c:pt idx="27">
                  <c:v>2.0619387295337401</c:v>
                </c:pt>
                <c:pt idx="28">
                  <c:v>2.5627165465813802</c:v>
                </c:pt>
                <c:pt idx="29">
                  <c:v>2.3049899742369799</c:v>
                </c:pt>
                <c:pt idx="30">
                  <c:v>3.1250094725248001</c:v>
                </c:pt>
                <c:pt idx="31">
                  <c:v>2.59840193997531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BA0-4494-9184-3813F8D0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2032"/>
        <c:axId val="699775560"/>
      </c:scatterChart>
      <c:valAx>
        <c:axId val="69977203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5560"/>
        <c:crosses val="autoZero"/>
        <c:crossBetween val="midCat"/>
        <c:majorUnit val="4"/>
        <c:minorUnit val="1"/>
      </c:valAx>
      <c:valAx>
        <c:axId val="699775560"/>
        <c:scaling>
          <c:orientation val="minMax"/>
          <c:max val="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2032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Tjiftjaf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0A1-4E07-A642-ED21E682C03A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ad'!$E$45:$AI$45</c:f>
              <c:numCache>
                <c:formatCode>0.00</c:formatCode>
                <c:ptCount val="31"/>
                <c:pt idx="1">
                  <c:v>0.287829</c:v>
                </c:pt>
                <c:pt idx="2">
                  <c:v>0.41617530000000003</c:v>
                </c:pt>
                <c:pt idx="3">
                  <c:v>0.46766980000000002</c:v>
                </c:pt>
                <c:pt idx="4">
                  <c:v>0.18464949999999999</c:v>
                </c:pt>
                <c:pt idx="5">
                  <c:v>0.39142700000000002</c:v>
                </c:pt>
                <c:pt idx="6">
                  <c:v>0.1864758</c:v>
                </c:pt>
                <c:pt idx="7">
                  <c:v>0.48115150000000001</c:v>
                </c:pt>
                <c:pt idx="8">
                  <c:v>0.39967540000000001</c:v>
                </c:pt>
                <c:pt idx="9">
                  <c:v>0.44351489999999999</c:v>
                </c:pt>
                <c:pt idx="10">
                  <c:v>0.13807059999999999</c:v>
                </c:pt>
                <c:pt idx="11">
                  <c:v>0.33953149999999999</c:v>
                </c:pt>
                <c:pt idx="12">
                  <c:v>0.32242199999999999</c:v>
                </c:pt>
                <c:pt idx="13">
                  <c:v>0.43214540000000001</c:v>
                </c:pt>
                <c:pt idx="14">
                  <c:v>0.31877630000000001</c:v>
                </c:pt>
                <c:pt idx="15">
                  <c:v>0.29798190000000002</c:v>
                </c:pt>
                <c:pt idx="16">
                  <c:v>0.37235620000000003</c:v>
                </c:pt>
                <c:pt idx="17">
                  <c:v>0.33154030000000001</c:v>
                </c:pt>
                <c:pt idx="18">
                  <c:v>0.2639765</c:v>
                </c:pt>
                <c:pt idx="19">
                  <c:v>0.29934379999999999</c:v>
                </c:pt>
                <c:pt idx="20">
                  <c:v>0.31706450000000003</c:v>
                </c:pt>
                <c:pt idx="21">
                  <c:v>0.30034119999999997</c:v>
                </c:pt>
                <c:pt idx="22">
                  <c:v>0.26143539999999998</c:v>
                </c:pt>
                <c:pt idx="23">
                  <c:v>0.20165830000000001</c:v>
                </c:pt>
                <c:pt idx="24">
                  <c:v>0.4503027</c:v>
                </c:pt>
                <c:pt idx="25">
                  <c:v>0.3151969</c:v>
                </c:pt>
                <c:pt idx="26">
                  <c:v>0.32851140000000001</c:v>
                </c:pt>
                <c:pt idx="27">
                  <c:v>0.38998620000000001</c:v>
                </c:pt>
                <c:pt idx="28">
                  <c:v>0.37482189999999999</c:v>
                </c:pt>
                <c:pt idx="29">
                  <c:v>0.27928170000000002</c:v>
                </c:pt>
                <c:pt idx="30">
                  <c:v>0.37890370000000001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1-4E07-A642-ED21E682C03A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ad'!$E$46:$AI$46</c:f>
              <c:numCache>
                <c:formatCode>0.00</c:formatCode>
                <c:ptCount val="31"/>
                <c:pt idx="1">
                  <c:v>0.1433519</c:v>
                </c:pt>
                <c:pt idx="2">
                  <c:v>0.28712480000000001</c:v>
                </c:pt>
                <c:pt idx="3">
                  <c:v>0.35756569999999999</c:v>
                </c:pt>
                <c:pt idx="4">
                  <c:v>0.1347025</c:v>
                </c:pt>
                <c:pt idx="5">
                  <c:v>0.27917259999999999</c:v>
                </c:pt>
                <c:pt idx="6">
                  <c:v>0.1212047</c:v>
                </c:pt>
                <c:pt idx="7">
                  <c:v>0.35113499999999997</c:v>
                </c:pt>
                <c:pt idx="8">
                  <c:v>0.30497170000000001</c:v>
                </c:pt>
                <c:pt idx="9">
                  <c:v>0.35310580000000003</c:v>
                </c:pt>
                <c:pt idx="10">
                  <c:v>0.1009379</c:v>
                </c:pt>
                <c:pt idx="11">
                  <c:v>0.25120310000000001</c:v>
                </c:pt>
                <c:pt idx="12">
                  <c:v>0.23377580000000001</c:v>
                </c:pt>
                <c:pt idx="13">
                  <c:v>0.33078360000000001</c:v>
                </c:pt>
                <c:pt idx="14">
                  <c:v>0.24105480000000001</c:v>
                </c:pt>
                <c:pt idx="15">
                  <c:v>0.22360350000000001</c:v>
                </c:pt>
                <c:pt idx="16">
                  <c:v>0.28089140000000001</c:v>
                </c:pt>
                <c:pt idx="17">
                  <c:v>0.25805139999999999</c:v>
                </c:pt>
                <c:pt idx="18">
                  <c:v>0.2036327</c:v>
                </c:pt>
                <c:pt idx="19">
                  <c:v>0.23528009999999999</c:v>
                </c:pt>
                <c:pt idx="20">
                  <c:v>0.25180780000000003</c:v>
                </c:pt>
                <c:pt idx="21">
                  <c:v>0.2350631</c:v>
                </c:pt>
                <c:pt idx="22">
                  <c:v>0.2016956</c:v>
                </c:pt>
                <c:pt idx="23">
                  <c:v>0.1495677</c:v>
                </c:pt>
                <c:pt idx="24">
                  <c:v>0.34916360000000002</c:v>
                </c:pt>
                <c:pt idx="25">
                  <c:v>0.2516408</c:v>
                </c:pt>
                <c:pt idx="26">
                  <c:v>0.2656945</c:v>
                </c:pt>
                <c:pt idx="27">
                  <c:v>0.31881599999999999</c:v>
                </c:pt>
                <c:pt idx="28">
                  <c:v>0.30347849999999998</c:v>
                </c:pt>
                <c:pt idx="29">
                  <c:v>0.22263169999999999</c:v>
                </c:pt>
                <c:pt idx="30">
                  <c:v>0.3041353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1-4E07-A642-ED21E682C03A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ad'!$E$47:$AI$47</c:f>
              <c:numCache>
                <c:formatCode>0.00</c:formatCode>
                <c:ptCount val="31"/>
                <c:pt idx="1">
                  <c:v>0.4939558</c:v>
                </c:pt>
                <c:pt idx="2">
                  <c:v>0.55784</c:v>
                </c:pt>
                <c:pt idx="3">
                  <c:v>0.58101530000000001</c:v>
                </c:pt>
                <c:pt idx="4">
                  <c:v>0.24781259999999999</c:v>
                </c:pt>
                <c:pt idx="5">
                  <c:v>0.51647750000000003</c:v>
                </c:pt>
                <c:pt idx="6">
                  <c:v>0.27586300000000002</c:v>
                </c:pt>
                <c:pt idx="7">
                  <c:v>0.61377170000000003</c:v>
                </c:pt>
                <c:pt idx="8">
                  <c:v>0.50252450000000004</c:v>
                </c:pt>
                <c:pt idx="9">
                  <c:v>0.53782680000000005</c:v>
                </c:pt>
                <c:pt idx="10">
                  <c:v>0.18603700000000001</c:v>
                </c:pt>
                <c:pt idx="11">
                  <c:v>0.44064140000000002</c:v>
                </c:pt>
                <c:pt idx="12">
                  <c:v>0.42599399999999998</c:v>
                </c:pt>
                <c:pt idx="13">
                  <c:v>0.53952650000000002</c:v>
                </c:pt>
                <c:pt idx="14">
                  <c:v>0.40808280000000002</c:v>
                </c:pt>
                <c:pt idx="15">
                  <c:v>0.38483780000000001</c:v>
                </c:pt>
                <c:pt idx="16">
                  <c:v>0.4739737</c:v>
                </c:pt>
                <c:pt idx="17">
                  <c:v>0.41427219999999998</c:v>
                </c:pt>
                <c:pt idx="18">
                  <c:v>0.33468710000000002</c:v>
                </c:pt>
                <c:pt idx="19">
                  <c:v>0.37235750000000001</c:v>
                </c:pt>
                <c:pt idx="20">
                  <c:v>0.39040829999999999</c:v>
                </c:pt>
                <c:pt idx="21">
                  <c:v>0.37486350000000002</c:v>
                </c:pt>
                <c:pt idx="22">
                  <c:v>0.33152150000000002</c:v>
                </c:pt>
                <c:pt idx="23">
                  <c:v>0.2662119</c:v>
                </c:pt>
                <c:pt idx="24">
                  <c:v>0.55572319999999997</c:v>
                </c:pt>
                <c:pt idx="25">
                  <c:v>0.38651449999999998</c:v>
                </c:pt>
                <c:pt idx="26">
                  <c:v>0.39812760000000003</c:v>
                </c:pt>
                <c:pt idx="27">
                  <c:v>0.46617130000000001</c:v>
                </c:pt>
                <c:pt idx="28">
                  <c:v>0.45205210000000001</c:v>
                </c:pt>
                <c:pt idx="29">
                  <c:v>0.3439683</c:v>
                </c:pt>
                <c:pt idx="30">
                  <c:v>0.4599048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1-4E07-A642-ED21E682C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4384"/>
        <c:axId val="699763408"/>
      </c:scatterChart>
      <c:valAx>
        <c:axId val="69977438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3408"/>
        <c:crosses val="autoZero"/>
        <c:crossBetween val="midCat"/>
        <c:majorUnit val="4"/>
        <c:minorUnit val="1"/>
      </c:valAx>
      <c:valAx>
        <c:axId val="699763408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4384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Tjiftjaf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juv'!$E$45:$AI$45</c:f>
              <c:numCache>
                <c:formatCode>0.00</c:formatCode>
                <c:ptCount val="31"/>
                <c:pt idx="2">
                  <c:v>8.9122599999999996E-2</c:v>
                </c:pt>
                <c:pt idx="3">
                  <c:v>8.1279199999999996E-2</c:v>
                </c:pt>
                <c:pt idx="5">
                  <c:v>5.3955500000000003E-2</c:v>
                </c:pt>
                <c:pt idx="6">
                  <c:v>6.3540100000000002E-2</c:v>
                </c:pt>
                <c:pt idx="7">
                  <c:v>7.29461E-2</c:v>
                </c:pt>
                <c:pt idx="8">
                  <c:v>7.3566900000000005E-2</c:v>
                </c:pt>
                <c:pt idx="9">
                  <c:v>9.6832399999999999E-2</c:v>
                </c:pt>
                <c:pt idx="12">
                  <c:v>6.02976E-2</c:v>
                </c:pt>
                <c:pt idx="13">
                  <c:v>5.1992900000000002E-2</c:v>
                </c:pt>
                <c:pt idx="14">
                  <c:v>5.84427E-2</c:v>
                </c:pt>
                <c:pt idx="16">
                  <c:v>9.8460900000000004E-2</c:v>
                </c:pt>
                <c:pt idx="17">
                  <c:v>7.9625000000000001E-2</c:v>
                </c:pt>
                <c:pt idx="18">
                  <c:v>6.3453200000000001E-2</c:v>
                </c:pt>
                <c:pt idx="19">
                  <c:v>7.4196799999999993E-2</c:v>
                </c:pt>
                <c:pt idx="20">
                  <c:v>7.7765500000000001E-2</c:v>
                </c:pt>
                <c:pt idx="22">
                  <c:v>7.7536800000000003E-2</c:v>
                </c:pt>
                <c:pt idx="24">
                  <c:v>0.1064568</c:v>
                </c:pt>
                <c:pt idx="25">
                  <c:v>6.8997699999999995E-2</c:v>
                </c:pt>
                <c:pt idx="26">
                  <c:v>6.4211699999999997E-2</c:v>
                </c:pt>
                <c:pt idx="27">
                  <c:v>7.9702200000000001E-2</c:v>
                </c:pt>
                <c:pt idx="28">
                  <c:v>6.3553499999999999E-2</c:v>
                </c:pt>
                <c:pt idx="29">
                  <c:v>9.2984700000000003E-2</c:v>
                </c:pt>
                <c:pt idx="30">
                  <c:v>8.3125000000000004E-2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63-44E8-87F3-7A004F9D8BB2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juv'!$E$46:$AI$46</c:f>
              <c:numCache>
                <c:formatCode>0.00</c:formatCode>
                <c:ptCount val="31"/>
                <c:pt idx="2">
                  <c:v>5.9954800000000003E-2</c:v>
                </c:pt>
                <c:pt idx="3">
                  <c:v>5.8156199999999998E-2</c:v>
                </c:pt>
                <c:pt idx="5">
                  <c:v>3.0459099999999999E-2</c:v>
                </c:pt>
                <c:pt idx="6">
                  <c:v>4.15921E-2</c:v>
                </c:pt>
                <c:pt idx="7">
                  <c:v>4.6849099999999998E-2</c:v>
                </c:pt>
                <c:pt idx="8">
                  <c:v>5.2715499999999998E-2</c:v>
                </c:pt>
                <c:pt idx="9">
                  <c:v>7.20494E-2</c:v>
                </c:pt>
                <c:pt idx="12">
                  <c:v>3.7316700000000001E-2</c:v>
                </c:pt>
                <c:pt idx="13">
                  <c:v>3.2145600000000003E-2</c:v>
                </c:pt>
                <c:pt idx="14">
                  <c:v>3.9215399999999997E-2</c:v>
                </c:pt>
                <c:pt idx="16">
                  <c:v>7.2511900000000004E-2</c:v>
                </c:pt>
                <c:pt idx="17">
                  <c:v>5.9457299999999998E-2</c:v>
                </c:pt>
                <c:pt idx="18">
                  <c:v>4.47959E-2</c:v>
                </c:pt>
                <c:pt idx="19">
                  <c:v>5.2412599999999997E-2</c:v>
                </c:pt>
                <c:pt idx="20">
                  <c:v>5.7706899999999998E-2</c:v>
                </c:pt>
                <c:pt idx="22">
                  <c:v>5.5724700000000002E-2</c:v>
                </c:pt>
                <c:pt idx="24">
                  <c:v>7.94464E-2</c:v>
                </c:pt>
                <c:pt idx="25">
                  <c:v>5.2622099999999998E-2</c:v>
                </c:pt>
                <c:pt idx="26">
                  <c:v>4.7285500000000001E-2</c:v>
                </c:pt>
                <c:pt idx="27">
                  <c:v>5.8297000000000002E-2</c:v>
                </c:pt>
                <c:pt idx="28">
                  <c:v>4.5698799999999998E-2</c:v>
                </c:pt>
                <c:pt idx="29">
                  <c:v>7.2320899999999994E-2</c:v>
                </c:pt>
                <c:pt idx="30">
                  <c:v>6.3112199999999993E-2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63-44E8-87F3-7A004F9D8BB2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juv'!$E$47:$AI$47</c:f>
              <c:numCache>
                <c:formatCode>0.00</c:formatCode>
                <c:ptCount val="31"/>
                <c:pt idx="2">
                  <c:v>0.13051019999999999</c:v>
                </c:pt>
                <c:pt idx="3">
                  <c:v>0.1124979</c:v>
                </c:pt>
                <c:pt idx="5">
                  <c:v>9.3823299999999998E-2</c:v>
                </c:pt>
                <c:pt idx="6">
                  <c:v>9.5911099999999999E-2</c:v>
                </c:pt>
                <c:pt idx="7">
                  <c:v>0.1118738</c:v>
                </c:pt>
                <c:pt idx="8">
                  <c:v>0.1017798</c:v>
                </c:pt>
                <c:pt idx="9">
                  <c:v>0.1289555</c:v>
                </c:pt>
                <c:pt idx="12">
                  <c:v>9.6019300000000002E-2</c:v>
                </c:pt>
                <c:pt idx="13">
                  <c:v>8.3043099999999995E-2</c:v>
                </c:pt>
                <c:pt idx="14">
                  <c:v>8.6250800000000002E-2</c:v>
                </c:pt>
                <c:pt idx="16">
                  <c:v>0.1323705</c:v>
                </c:pt>
                <c:pt idx="17">
                  <c:v>0.1058636</c:v>
                </c:pt>
                <c:pt idx="18">
                  <c:v>8.9155799999999993E-2</c:v>
                </c:pt>
                <c:pt idx="19">
                  <c:v>0.10404090000000001</c:v>
                </c:pt>
                <c:pt idx="20">
                  <c:v>0.1040268</c:v>
                </c:pt>
                <c:pt idx="22">
                  <c:v>0.1069201</c:v>
                </c:pt>
                <c:pt idx="24">
                  <c:v>0.14124120000000001</c:v>
                </c:pt>
                <c:pt idx="25">
                  <c:v>8.9985399999999993E-2</c:v>
                </c:pt>
                <c:pt idx="26">
                  <c:v>8.6645799999999995E-2</c:v>
                </c:pt>
                <c:pt idx="27">
                  <c:v>0.10806490000000001</c:v>
                </c:pt>
                <c:pt idx="28">
                  <c:v>8.7742600000000004E-2</c:v>
                </c:pt>
                <c:pt idx="29">
                  <c:v>0.1187964</c:v>
                </c:pt>
                <c:pt idx="30">
                  <c:v>0.1087472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63-44E8-87F3-7A004F9D8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5760"/>
        <c:axId val="699764192"/>
      </c:scatterChart>
      <c:valAx>
        <c:axId val="69976576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4192"/>
        <c:crosses val="autoZero"/>
        <c:crossBetween val="midCat"/>
        <c:majorUnit val="4"/>
        <c:minorUnit val="1"/>
      </c:valAx>
      <c:valAx>
        <c:axId val="699764192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5760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Fitis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DCE-4470-9575-259559B841CB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DCE-4470-9575-259559B841CB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reproductie!$E$48:$AJ$48</c:f>
              <c:numCache>
                <c:formatCode>0.00</c:formatCode>
                <c:ptCount val="32"/>
                <c:pt idx="0">
                  <c:v>0.85359365377805496</c:v>
                </c:pt>
                <c:pt idx="1">
                  <c:v>1.9183749428802199</c:v>
                </c:pt>
                <c:pt idx="2">
                  <c:v>1.7140921938612199</c:v>
                </c:pt>
                <c:pt idx="3">
                  <c:v>1.3342111262346601</c:v>
                </c:pt>
                <c:pt idx="4">
                  <c:v>1.5204300721200901</c:v>
                </c:pt>
                <c:pt idx="5">
                  <c:v>1.50270856865574</c:v>
                </c:pt>
                <c:pt idx="6">
                  <c:v>1.24370475195194</c:v>
                </c:pt>
                <c:pt idx="7">
                  <c:v>1.17305546561754</c:v>
                </c:pt>
                <c:pt idx="8">
                  <c:v>1.5678127954427901</c:v>
                </c:pt>
                <c:pt idx="9">
                  <c:v>1.40870385201874</c:v>
                </c:pt>
                <c:pt idx="10">
                  <c:v>1.4273259318029701</c:v>
                </c:pt>
                <c:pt idx="11">
                  <c:v>1.30483727155429</c:v>
                </c:pt>
                <c:pt idx="12">
                  <c:v>1.3413217935872499</c:v>
                </c:pt>
                <c:pt idx="13">
                  <c:v>1.00376280860401</c:v>
                </c:pt>
                <c:pt idx="14">
                  <c:v>1.17120309544455</c:v>
                </c:pt>
                <c:pt idx="15">
                  <c:v>1.6500923600191699</c:v>
                </c:pt>
                <c:pt idx="16">
                  <c:v>1.02470984387523</c:v>
                </c:pt>
                <c:pt idx="17">
                  <c:v>1.05566061996371</c:v>
                </c:pt>
                <c:pt idx="18">
                  <c:v>1.30940717510583</c:v>
                </c:pt>
                <c:pt idx="19">
                  <c:v>1.31906535400845</c:v>
                </c:pt>
                <c:pt idx="20">
                  <c:v>1.11854239701045</c:v>
                </c:pt>
                <c:pt idx="21">
                  <c:v>1.41849758030132</c:v>
                </c:pt>
                <c:pt idx="22">
                  <c:v>1.0069565961200899</c:v>
                </c:pt>
                <c:pt idx="23">
                  <c:v>0.95653774036069705</c:v>
                </c:pt>
                <c:pt idx="24">
                  <c:v>1.4783375389576701</c:v>
                </c:pt>
                <c:pt idx="25">
                  <c:v>1.28114731777488</c:v>
                </c:pt>
                <c:pt idx="26">
                  <c:v>1.0158826527736</c:v>
                </c:pt>
                <c:pt idx="27">
                  <c:v>0.85183524927494603</c:v>
                </c:pt>
                <c:pt idx="28">
                  <c:v>1.33490417280963</c:v>
                </c:pt>
                <c:pt idx="29">
                  <c:v>0.74274177367374195</c:v>
                </c:pt>
                <c:pt idx="30">
                  <c:v>1.34022590107654</c:v>
                </c:pt>
                <c:pt idx="31">
                  <c:v>1.2536605431000001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DCE-4470-9575-259559B841CB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reproductie!$E$49:$AJ$49</c:f>
              <c:numCache>
                <c:formatCode>0.00</c:formatCode>
                <c:ptCount val="32"/>
                <c:pt idx="0">
                  <c:v>0.58791951472329396</c:v>
                </c:pt>
                <c:pt idx="1">
                  <c:v>1.3434615503221801</c:v>
                </c:pt>
                <c:pt idx="2">
                  <c:v>1.2143520030531401</c:v>
                </c:pt>
                <c:pt idx="3">
                  <c:v>0.94497238117289395</c:v>
                </c:pt>
                <c:pt idx="4">
                  <c:v>1.0759044263488799</c:v>
                </c:pt>
                <c:pt idx="5">
                  <c:v>1.0720774817244401</c:v>
                </c:pt>
                <c:pt idx="6">
                  <c:v>0.88625191175568396</c:v>
                </c:pt>
                <c:pt idx="7">
                  <c:v>0.82787530876904303</c:v>
                </c:pt>
                <c:pt idx="8">
                  <c:v>1.1099768916317101</c:v>
                </c:pt>
                <c:pt idx="9">
                  <c:v>1.00495251622719</c:v>
                </c:pt>
                <c:pt idx="10">
                  <c:v>1.01901441302094</c:v>
                </c:pt>
                <c:pt idx="11">
                  <c:v>0.93151025556216105</c:v>
                </c:pt>
                <c:pt idx="12">
                  <c:v>0.94909106703254997</c:v>
                </c:pt>
                <c:pt idx="13">
                  <c:v>0.70526398382067201</c:v>
                </c:pt>
                <c:pt idx="14">
                  <c:v>0.83001369231530397</c:v>
                </c:pt>
                <c:pt idx="15">
                  <c:v>1.1778697801618601</c:v>
                </c:pt>
                <c:pt idx="16">
                  <c:v>0.72691630123014195</c:v>
                </c:pt>
                <c:pt idx="17">
                  <c:v>0.743128768691667</c:v>
                </c:pt>
                <c:pt idx="18">
                  <c:v>0.92676584670043705</c:v>
                </c:pt>
                <c:pt idx="19">
                  <c:v>0.931749006570603</c:v>
                </c:pt>
                <c:pt idx="20">
                  <c:v>0.78264978889167003</c:v>
                </c:pt>
                <c:pt idx="21">
                  <c:v>0.99070869117209004</c:v>
                </c:pt>
                <c:pt idx="22">
                  <c:v>0.70643690061576503</c:v>
                </c:pt>
                <c:pt idx="23">
                  <c:v>0.66805360262659597</c:v>
                </c:pt>
                <c:pt idx="24">
                  <c:v>1.0180685562609499</c:v>
                </c:pt>
                <c:pt idx="25">
                  <c:v>0.88294808278838299</c:v>
                </c:pt>
                <c:pt idx="26">
                  <c:v>0.701218515582406</c:v>
                </c:pt>
                <c:pt idx="27">
                  <c:v>0.57667005489423295</c:v>
                </c:pt>
                <c:pt idx="28">
                  <c:v>0.90979116168714702</c:v>
                </c:pt>
                <c:pt idx="29">
                  <c:v>0.49295102819216302</c:v>
                </c:pt>
                <c:pt idx="30">
                  <c:v>0.890168312550631</c:v>
                </c:pt>
                <c:pt idx="31">
                  <c:v>0.83425187149619795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DCE-4470-9575-259559B841CB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reproductie!$E$50:$AJ$50</c:f>
              <c:numCache>
                <c:formatCode>0.00</c:formatCode>
                <c:ptCount val="32"/>
                <c:pt idx="0">
                  <c:v>1.2423367513319701</c:v>
                </c:pt>
                <c:pt idx="1">
                  <c:v>2.7485221466422098</c:v>
                </c:pt>
                <c:pt idx="2">
                  <c:v>2.4274274131301201</c:v>
                </c:pt>
                <c:pt idx="3">
                  <c:v>1.8894986541943899</c:v>
                </c:pt>
                <c:pt idx="4">
                  <c:v>2.1552967629777302</c:v>
                </c:pt>
                <c:pt idx="5">
                  <c:v>2.1128310557923502</c:v>
                </c:pt>
                <c:pt idx="6">
                  <c:v>1.7503296040427501</c:v>
                </c:pt>
                <c:pt idx="7">
                  <c:v>1.6666099384133899</c:v>
                </c:pt>
                <c:pt idx="8">
                  <c:v>2.2215508524504299</c:v>
                </c:pt>
                <c:pt idx="9">
                  <c:v>1.98043122007835</c:v>
                </c:pt>
                <c:pt idx="10">
                  <c:v>2.0050515155611599</c:v>
                </c:pt>
                <c:pt idx="11">
                  <c:v>1.83269683035548</c:v>
                </c:pt>
                <c:pt idx="12">
                  <c:v>1.9005581566817</c:v>
                </c:pt>
                <c:pt idx="13">
                  <c:v>1.43155110276926</c:v>
                </c:pt>
                <c:pt idx="14">
                  <c:v>1.6568137652049599</c:v>
                </c:pt>
                <c:pt idx="15">
                  <c:v>2.3188169887889898</c:v>
                </c:pt>
                <c:pt idx="16">
                  <c:v>1.44791904026105</c:v>
                </c:pt>
                <c:pt idx="17">
                  <c:v>1.5030581909983001</c:v>
                </c:pt>
                <c:pt idx="18">
                  <c:v>1.85513402979067</c:v>
                </c:pt>
                <c:pt idx="19">
                  <c:v>1.8724833068503499</c:v>
                </c:pt>
                <c:pt idx="20">
                  <c:v>1.60234825973258</c:v>
                </c:pt>
                <c:pt idx="21">
                  <c:v>2.0363922813278599</c:v>
                </c:pt>
                <c:pt idx="22">
                  <c:v>1.43846113948774</c:v>
                </c:pt>
                <c:pt idx="23">
                  <c:v>1.3724960429890101</c:v>
                </c:pt>
                <c:pt idx="24">
                  <c:v>2.1530468773673799</c:v>
                </c:pt>
                <c:pt idx="25">
                  <c:v>1.8636866047815901</c:v>
                </c:pt>
                <c:pt idx="26">
                  <c:v>1.4743725132385399</c:v>
                </c:pt>
                <c:pt idx="27">
                  <c:v>1.2592162295176501</c:v>
                </c:pt>
                <c:pt idx="28">
                  <c:v>1.9634789068732901</c:v>
                </c:pt>
                <c:pt idx="29">
                  <c:v>1.1184832304741401</c:v>
                </c:pt>
                <c:pt idx="30">
                  <c:v>2.0234579795232701</c:v>
                </c:pt>
                <c:pt idx="31">
                  <c:v>1.8891128021230299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DCE-4470-9575-259559B84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1640"/>
        <c:axId val="699767328"/>
      </c:scatterChart>
      <c:valAx>
        <c:axId val="69977164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7328"/>
        <c:crosses val="autoZero"/>
        <c:crossBetween val="midCat"/>
        <c:majorUnit val="4"/>
        <c:minorUnit val="1"/>
      </c:valAx>
      <c:valAx>
        <c:axId val="699767328"/>
        <c:scaling>
          <c:orientation val="minMax"/>
          <c:max val="3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1640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Fitis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100-4EF2-BA8D-A3463ED5E27C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100-4EF2-BA8D-A3463ED5E27C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ad'!$E$48:$AI$48</c:f>
              <c:numCache>
                <c:formatCode>0.00</c:formatCode>
                <c:ptCount val="31"/>
                <c:pt idx="0">
                  <c:v>0.17215920000000001</c:v>
                </c:pt>
                <c:pt idx="1">
                  <c:v>0.30653229999999998</c:v>
                </c:pt>
                <c:pt idx="2">
                  <c:v>0.31755909999999998</c:v>
                </c:pt>
                <c:pt idx="3">
                  <c:v>0.28620190000000001</c:v>
                </c:pt>
                <c:pt idx="4">
                  <c:v>0.32152439999999999</c:v>
                </c:pt>
                <c:pt idx="5">
                  <c:v>0.36665029999999998</c:v>
                </c:pt>
                <c:pt idx="6">
                  <c:v>0.2646693</c:v>
                </c:pt>
                <c:pt idx="7">
                  <c:v>0.33122180000000001</c:v>
                </c:pt>
                <c:pt idx="8">
                  <c:v>0.35322480000000001</c:v>
                </c:pt>
                <c:pt idx="9">
                  <c:v>0.50030969999999997</c:v>
                </c:pt>
                <c:pt idx="10">
                  <c:v>0.35451120000000003</c:v>
                </c:pt>
                <c:pt idx="11">
                  <c:v>0.4196435</c:v>
                </c:pt>
                <c:pt idx="12">
                  <c:v>0.43280829999999998</c:v>
                </c:pt>
                <c:pt idx="13">
                  <c:v>0.43167549999999999</c:v>
                </c:pt>
                <c:pt idx="14">
                  <c:v>0.44570149999999997</c:v>
                </c:pt>
                <c:pt idx="15">
                  <c:v>0.4326043</c:v>
                </c:pt>
                <c:pt idx="16">
                  <c:v>0.39347729999999997</c:v>
                </c:pt>
                <c:pt idx="17">
                  <c:v>0.33070699999999997</c:v>
                </c:pt>
                <c:pt idx="18">
                  <c:v>0.33287499999999998</c:v>
                </c:pt>
                <c:pt idx="19">
                  <c:v>0.32457190000000002</c:v>
                </c:pt>
                <c:pt idx="20">
                  <c:v>0.35319240000000002</c:v>
                </c:pt>
                <c:pt idx="21">
                  <c:v>0.35351110000000002</c:v>
                </c:pt>
                <c:pt idx="22">
                  <c:v>0.34871020000000003</c:v>
                </c:pt>
                <c:pt idx="23">
                  <c:v>0.26512809999999998</c:v>
                </c:pt>
                <c:pt idx="24">
                  <c:v>0.37593890000000002</c:v>
                </c:pt>
                <c:pt idx="25">
                  <c:v>0.32599450000000002</c:v>
                </c:pt>
                <c:pt idx="26">
                  <c:v>0.33139790000000002</c:v>
                </c:pt>
                <c:pt idx="27">
                  <c:v>0.3323681</c:v>
                </c:pt>
                <c:pt idx="28">
                  <c:v>0.4537911</c:v>
                </c:pt>
                <c:pt idx="29">
                  <c:v>0.30875459999999999</c:v>
                </c:pt>
                <c:pt idx="30">
                  <c:v>0.4619278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00-4EF2-BA8D-A3463ED5E27C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ad'!$E$49:$AI$49</c:f>
              <c:numCache>
                <c:formatCode>0.00</c:formatCode>
                <c:ptCount val="31"/>
                <c:pt idx="0">
                  <c:v>0.1085107</c:v>
                </c:pt>
                <c:pt idx="1">
                  <c:v>0.23166890000000001</c:v>
                </c:pt>
                <c:pt idx="2">
                  <c:v>0.25174540000000001</c:v>
                </c:pt>
                <c:pt idx="3">
                  <c:v>0.2275577</c:v>
                </c:pt>
                <c:pt idx="4">
                  <c:v>0.26241140000000002</c:v>
                </c:pt>
                <c:pt idx="5">
                  <c:v>0.30415110000000001</c:v>
                </c:pt>
                <c:pt idx="6">
                  <c:v>0.213973</c:v>
                </c:pt>
                <c:pt idx="7">
                  <c:v>0.2667834</c:v>
                </c:pt>
                <c:pt idx="8">
                  <c:v>0.28638019999999997</c:v>
                </c:pt>
                <c:pt idx="9">
                  <c:v>0.42023549999999998</c:v>
                </c:pt>
                <c:pt idx="10">
                  <c:v>0.29892829999999998</c:v>
                </c:pt>
                <c:pt idx="11">
                  <c:v>0.35948790000000003</c:v>
                </c:pt>
                <c:pt idx="12">
                  <c:v>0.36923869999999998</c:v>
                </c:pt>
                <c:pt idx="13">
                  <c:v>0.36103619999999997</c:v>
                </c:pt>
                <c:pt idx="14">
                  <c:v>0.37821399999999999</c:v>
                </c:pt>
                <c:pt idx="15">
                  <c:v>0.36821369999999998</c:v>
                </c:pt>
                <c:pt idx="16">
                  <c:v>0.32347049999999999</c:v>
                </c:pt>
                <c:pt idx="17">
                  <c:v>0.2713122</c:v>
                </c:pt>
                <c:pt idx="18">
                  <c:v>0.2706981</c:v>
                </c:pt>
                <c:pt idx="19">
                  <c:v>0.26342579999999999</c:v>
                </c:pt>
                <c:pt idx="20">
                  <c:v>0.28892970000000001</c:v>
                </c:pt>
                <c:pt idx="21">
                  <c:v>0.28653440000000002</c:v>
                </c:pt>
                <c:pt idx="22">
                  <c:v>0.28309010000000001</c:v>
                </c:pt>
                <c:pt idx="23">
                  <c:v>0.20520440000000001</c:v>
                </c:pt>
                <c:pt idx="24">
                  <c:v>0.2895182</c:v>
                </c:pt>
                <c:pt idx="25">
                  <c:v>0.25128909999999999</c:v>
                </c:pt>
                <c:pt idx="26">
                  <c:v>0.25780120000000001</c:v>
                </c:pt>
                <c:pt idx="27">
                  <c:v>0.26001099999999999</c:v>
                </c:pt>
                <c:pt idx="28">
                  <c:v>0.35888059999999999</c:v>
                </c:pt>
                <c:pt idx="29">
                  <c:v>0.23485700000000001</c:v>
                </c:pt>
                <c:pt idx="30">
                  <c:v>0.3401014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00-4EF2-BA8D-A3463ED5E27C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ad'!$E$50:$AI$50</c:f>
              <c:numCache>
                <c:formatCode>0.00</c:formatCode>
                <c:ptCount val="31"/>
                <c:pt idx="0">
                  <c:v>0.26216279999999997</c:v>
                </c:pt>
                <c:pt idx="1">
                  <c:v>0.39320699999999997</c:v>
                </c:pt>
                <c:pt idx="2">
                  <c:v>0.39157459999999999</c:v>
                </c:pt>
                <c:pt idx="3">
                  <c:v>0.35305160000000002</c:v>
                </c:pt>
                <c:pt idx="4">
                  <c:v>0.38696740000000002</c:v>
                </c:pt>
                <c:pt idx="5">
                  <c:v>0.4339826</c:v>
                </c:pt>
                <c:pt idx="6">
                  <c:v>0.3224495</c:v>
                </c:pt>
                <c:pt idx="7">
                  <c:v>0.4026767</c:v>
                </c:pt>
                <c:pt idx="8">
                  <c:v>0.42635020000000001</c:v>
                </c:pt>
                <c:pt idx="9">
                  <c:v>0.58036810000000005</c:v>
                </c:pt>
                <c:pt idx="10">
                  <c:v>0.4143212</c:v>
                </c:pt>
                <c:pt idx="11">
                  <c:v>0.48228569999999998</c:v>
                </c:pt>
                <c:pt idx="12">
                  <c:v>0.4986698</c:v>
                </c:pt>
                <c:pt idx="13">
                  <c:v>0.50520810000000005</c:v>
                </c:pt>
                <c:pt idx="14">
                  <c:v>0.51525220000000005</c:v>
                </c:pt>
                <c:pt idx="15">
                  <c:v>0.4993552</c:v>
                </c:pt>
                <c:pt idx="16">
                  <c:v>0.46815079999999998</c:v>
                </c:pt>
                <c:pt idx="17">
                  <c:v>0.39603749999999999</c:v>
                </c:pt>
                <c:pt idx="18">
                  <c:v>0.40147169999999999</c:v>
                </c:pt>
                <c:pt idx="19">
                  <c:v>0.3923509</c:v>
                </c:pt>
                <c:pt idx="20">
                  <c:v>0.42324070000000003</c:v>
                </c:pt>
                <c:pt idx="21">
                  <c:v>0.42677860000000001</c:v>
                </c:pt>
                <c:pt idx="22">
                  <c:v>0.42061680000000001</c:v>
                </c:pt>
                <c:pt idx="23">
                  <c:v>0.3351712</c:v>
                </c:pt>
                <c:pt idx="24">
                  <c:v>0.4710529</c:v>
                </c:pt>
                <c:pt idx="25">
                  <c:v>0.41072560000000002</c:v>
                </c:pt>
                <c:pt idx="26">
                  <c:v>0.41427750000000002</c:v>
                </c:pt>
                <c:pt idx="27">
                  <c:v>0.41360629999999998</c:v>
                </c:pt>
                <c:pt idx="28">
                  <c:v>0.55218350000000005</c:v>
                </c:pt>
                <c:pt idx="29">
                  <c:v>0.39393280000000003</c:v>
                </c:pt>
                <c:pt idx="30">
                  <c:v>0.58847720000000003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00-4EF2-BA8D-A3463ED5E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4976"/>
        <c:axId val="699766152"/>
      </c:scatterChart>
      <c:valAx>
        <c:axId val="69976497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6152"/>
        <c:crosses val="autoZero"/>
        <c:crossBetween val="midCat"/>
        <c:majorUnit val="4"/>
        <c:minorUnit val="1"/>
      </c:valAx>
      <c:valAx>
        <c:axId val="69976615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4976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Fitis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D22-4BF2-BF6D-3FF6C89F9CF4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juv'!$E$48:$AI$48</c:f>
              <c:numCache>
                <c:formatCode>0.00</c:formatCode>
                <c:ptCount val="31"/>
                <c:pt idx="0">
                  <c:v>0.1054302</c:v>
                </c:pt>
                <c:pt idx="1">
                  <c:v>5.2623299999999998E-2</c:v>
                </c:pt>
                <c:pt idx="2">
                  <c:v>9.5443299999999995E-2</c:v>
                </c:pt>
                <c:pt idx="3">
                  <c:v>7.4388700000000002E-2</c:v>
                </c:pt>
                <c:pt idx="4">
                  <c:v>6.6152500000000003E-2</c:v>
                </c:pt>
                <c:pt idx="5">
                  <c:v>9.6794400000000003E-2</c:v>
                </c:pt>
                <c:pt idx="6">
                  <c:v>7.25185E-2</c:v>
                </c:pt>
                <c:pt idx="7">
                  <c:v>7.0281499999999997E-2</c:v>
                </c:pt>
                <c:pt idx="8">
                  <c:v>8.3811800000000006E-2</c:v>
                </c:pt>
                <c:pt idx="9">
                  <c:v>0.12513060000000001</c:v>
                </c:pt>
                <c:pt idx="10">
                  <c:v>0.10320840000000001</c:v>
                </c:pt>
                <c:pt idx="11">
                  <c:v>8.3308999999999994E-2</c:v>
                </c:pt>
                <c:pt idx="12">
                  <c:v>5.4630900000000003E-2</c:v>
                </c:pt>
                <c:pt idx="13">
                  <c:v>6.4336699999999997E-2</c:v>
                </c:pt>
                <c:pt idx="14">
                  <c:v>0.143982</c:v>
                </c:pt>
                <c:pt idx="15">
                  <c:v>9.1244199999999998E-2</c:v>
                </c:pt>
                <c:pt idx="16">
                  <c:v>0.12733140000000001</c:v>
                </c:pt>
                <c:pt idx="17">
                  <c:v>8.3288699999999993E-2</c:v>
                </c:pt>
                <c:pt idx="18">
                  <c:v>7.4033399999999999E-2</c:v>
                </c:pt>
                <c:pt idx="19">
                  <c:v>9.1801400000000005E-2</c:v>
                </c:pt>
                <c:pt idx="20">
                  <c:v>9.3863199999999994E-2</c:v>
                </c:pt>
                <c:pt idx="21">
                  <c:v>7.8534099999999996E-2</c:v>
                </c:pt>
                <c:pt idx="22">
                  <c:v>0.100512</c:v>
                </c:pt>
                <c:pt idx="23">
                  <c:v>5.4114299999999997E-2</c:v>
                </c:pt>
                <c:pt idx="24">
                  <c:v>8.6720900000000004E-2</c:v>
                </c:pt>
                <c:pt idx="25">
                  <c:v>5.0293200000000003E-2</c:v>
                </c:pt>
                <c:pt idx="26">
                  <c:v>8.4848900000000005E-2</c:v>
                </c:pt>
                <c:pt idx="27">
                  <c:v>8.53854E-2</c:v>
                </c:pt>
                <c:pt idx="28">
                  <c:v>9.6412300000000006E-2</c:v>
                </c:pt>
                <c:pt idx="29">
                  <c:v>5.5919099999999999E-2</c:v>
                </c:pt>
                <c:pt idx="30">
                  <c:v>0.1242007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22-4BF2-BF6D-3FF6C89F9CF4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juv'!$E$49:$AI$49</c:f>
              <c:numCache>
                <c:formatCode>0.00</c:formatCode>
                <c:ptCount val="31"/>
                <c:pt idx="0">
                  <c:v>7.5194399999999995E-2</c:v>
                </c:pt>
                <c:pt idx="1">
                  <c:v>3.7296299999999998E-2</c:v>
                </c:pt>
                <c:pt idx="2">
                  <c:v>7.4066499999999993E-2</c:v>
                </c:pt>
                <c:pt idx="3">
                  <c:v>5.4733700000000003E-2</c:v>
                </c:pt>
                <c:pt idx="4">
                  <c:v>4.81725E-2</c:v>
                </c:pt>
                <c:pt idx="5">
                  <c:v>7.5115199999999993E-2</c:v>
                </c:pt>
                <c:pt idx="6">
                  <c:v>5.2590999999999999E-2</c:v>
                </c:pt>
                <c:pt idx="7">
                  <c:v>4.8546499999999999E-2</c:v>
                </c:pt>
                <c:pt idx="8">
                  <c:v>6.1077399999999997E-2</c:v>
                </c:pt>
                <c:pt idx="9">
                  <c:v>9.2862500000000001E-2</c:v>
                </c:pt>
                <c:pt idx="10">
                  <c:v>7.8147499999999995E-2</c:v>
                </c:pt>
                <c:pt idx="11">
                  <c:v>6.0274599999999998E-2</c:v>
                </c:pt>
                <c:pt idx="12">
                  <c:v>3.5095000000000001E-2</c:v>
                </c:pt>
                <c:pt idx="13">
                  <c:v>4.0349200000000002E-2</c:v>
                </c:pt>
                <c:pt idx="14">
                  <c:v>0.1120761</c:v>
                </c:pt>
                <c:pt idx="15">
                  <c:v>6.9742200000000004E-2</c:v>
                </c:pt>
                <c:pt idx="16">
                  <c:v>9.2577499999999993E-2</c:v>
                </c:pt>
                <c:pt idx="17">
                  <c:v>5.8238199999999997E-2</c:v>
                </c:pt>
                <c:pt idx="18">
                  <c:v>5.3043399999999997E-2</c:v>
                </c:pt>
                <c:pt idx="19">
                  <c:v>6.7625199999999996E-2</c:v>
                </c:pt>
                <c:pt idx="20">
                  <c:v>6.5196100000000007E-2</c:v>
                </c:pt>
                <c:pt idx="21">
                  <c:v>5.3922900000000003E-2</c:v>
                </c:pt>
                <c:pt idx="22">
                  <c:v>7.0973999999999995E-2</c:v>
                </c:pt>
                <c:pt idx="23">
                  <c:v>3.1895600000000003E-2</c:v>
                </c:pt>
                <c:pt idx="24">
                  <c:v>5.9120899999999997E-2</c:v>
                </c:pt>
                <c:pt idx="25">
                  <c:v>2.9638500000000002E-2</c:v>
                </c:pt>
                <c:pt idx="26">
                  <c:v>5.5081499999999999E-2</c:v>
                </c:pt>
                <c:pt idx="27">
                  <c:v>5.2914500000000003E-2</c:v>
                </c:pt>
                <c:pt idx="28">
                  <c:v>6.3745399999999994E-2</c:v>
                </c:pt>
                <c:pt idx="29">
                  <c:v>2.78173E-2</c:v>
                </c:pt>
                <c:pt idx="30">
                  <c:v>7.8594899999999995E-2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22-4BF2-BF6D-3FF6C89F9CF4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juv'!$E$50:$AI$50</c:f>
              <c:numCache>
                <c:formatCode>0.00</c:formatCode>
                <c:ptCount val="31"/>
                <c:pt idx="0">
                  <c:v>0.1459057</c:v>
                </c:pt>
                <c:pt idx="1">
                  <c:v>7.3766300000000007E-2</c:v>
                </c:pt>
                <c:pt idx="2">
                  <c:v>0.1221758</c:v>
                </c:pt>
                <c:pt idx="3">
                  <c:v>0.1003527</c:v>
                </c:pt>
                <c:pt idx="4">
                  <c:v>9.0207599999999999E-2</c:v>
                </c:pt>
                <c:pt idx="5">
                  <c:v>0.1238923</c:v>
                </c:pt>
                <c:pt idx="6">
                  <c:v>9.9206299999999997E-2</c:v>
                </c:pt>
                <c:pt idx="7">
                  <c:v>0.1007176</c:v>
                </c:pt>
                <c:pt idx="8">
                  <c:v>0.11398129999999999</c:v>
                </c:pt>
                <c:pt idx="9">
                  <c:v>0.16655249999999999</c:v>
                </c:pt>
                <c:pt idx="10">
                  <c:v>0.1351281</c:v>
                </c:pt>
                <c:pt idx="11">
                  <c:v>0.1140775</c:v>
                </c:pt>
                <c:pt idx="12">
                  <c:v>8.4093899999999999E-2</c:v>
                </c:pt>
                <c:pt idx="13">
                  <c:v>0.10108259999999999</c:v>
                </c:pt>
                <c:pt idx="14">
                  <c:v>0.1830977</c:v>
                </c:pt>
                <c:pt idx="15">
                  <c:v>0.1185306</c:v>
                </c:pt>
                <c:pt idx="16">
                  <c:v>0.17264979999999999</c:v>
                </c:pt>
                <c:pt idx="17">
                  <c:v>0.11776689999999999</c:v>
                </c:pt>
                <c:pt idx="18">
                  <c:v>0.10243090000000001</c:v>
                </c:pt>
                <c:pt idx="19">
                  <c:v>0.1234759</c:v>
                </c:pt>
                <c:pt idx="20">
                  <c:v>0.13333739999999999</c:v>
                </c:pt>
                <c:pt idx="21">
                  <c:v>0.1130362</c:v>
                </c:pt>
                <c:pt idx="22">
                  <c:v>0.1404842</c:v>
                </c:pt>
                <c:pt idx="23">
                  <c:v>9.0366100000000005E-2</c:v>
                </c:pt>
                <c:pt idx="24">
                  <c:v>0.1254873</c:v>
                </c:pt>
                <c:pt idx="25">
                  <c:v>8.40944E-2</c:v>
                </c:pt>
                <c:pt idx="26">
                  <c:v>0.1285154</c:v>
                </c:pt>
                <c:pt idx="27">
                  <c:v>0.1349429</c:v>
                </c:pt>
                <c:pt idx="28">
                  <c:v>0.14325830000000001</c:v>
                </c:pt>
                <c:pt idx="29">
                  <c:v>0.1092206</c:v>
                </c:pt>
                <c:pt idx="30">
                  <c:v>0.19079019999999999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22-4BF2-BF6D-3FF6C89F9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6544"/>
        <c:axId val="699766936"/>
      </c:scatterChart>
      <c:valAx>
        <c:axId val="69976654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6936"/>
        <c:crosses val="autoZero"/>
        <c:crossBetween val="midCat"/>
        <c:majorUnit val="4"/>
        <c:minorUnit val="1"/>
      </c:valAx>
      <c:valAx>
        <c:axId val="699766936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6544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Baardmannetje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1CF-4214-ADF5-9D5BC1EC5928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reproductie!$E$51:$AJ$51</c:f>
              <c:numCache>
                <c:formatCode>0.00</c:formatCode>
                <c:ptCount val="32"/>
                <c:pt idx="1">
                  <c:v>4.3874808222918196</c:v>
                </c:pt>
                <c:pt idx="2">
                  <c:v>1.9538387019964201</c:v>
                </c:pt>
                <c:pt idx="3">
                  <c:v>2.94231184005069</c:v>
                </c:pt>
                <c:pt idx="4">
                  <c:v>1.0243787285727199</c:v>
                </c:pt>
                <c:pt idx="5">
                  <c:v>0.75476279385931</c:v>
                </c:pt>
                <c:pt idx="6">
                  <c:v>1.1419635180887799</c:v>
                </c:pt>
                <c:pt idx="7">
                  <c:v>1.1005221867974899</c:v>
                </c:pt>
                <c:pt idx="8">
                  <c:v>1.94156945007367</c:v>
                </c:pt>
                <c:pt idx="9">
                  <c:v>3.00530944349368</c:v>
                </c:pt>
                <c:pt idx="10">
                  <c:v>2.8656590290188699</c:v>
                </c:pt>
                <c:pt idx="11">
                  <c:v>4.4173566162088997</c:v>
                </c:pt>
                <c:pt idx="12">
                  <c:v>2.8297701278910901</c:v>
                </c:pt>
                <c:pt idx="13">
                  <c:v>1.43389701529291</c:v>
                </c:pt>
                <c:pt idx="14">
                  <c:v>1.9090228370507001</c:v>
                </c:pt>
                <c:pt idx="15">
                  <c:v>2.6831394607580901</c:v>
                </c:pt>
                <c:pt idx="16">
                  <c:v>2.8437662587795498</c:v>
                </c:pt>
                <c:pt idx="17">
                  <c:v>1.84471254575945</c:v>
                </c:pt>
                <c:pt idx="18">
                  <c:v>3.3312348850181999</c:v>
                </c:pt>
                <c:pt idx="19">
                  <c:v>1.2403245217700301</c:v>
                </c:pt>
                <c:pt idx="20">
                  <c:v>1.3671822399029501</c:v>
                </c:pt>
                <c:pt idx="21">
                  <c:v>1.81880045662337</c:v>
                </c:pt>
                <c:pt idx="22">
                  <c:v>1.28202480685662</c:v>
                </c:pt>
                <c:pt idx="23">
                  <c:v>2.8984220299882399</c:v>
                </c:pt>
                <c:pt idx="24">
                  <c:v>2.7596761993963899</c:v>
                </c:pt>
                <c:pt idx="25">
                  <c:v>2.1273233838686201</c:v>
                </c:pt>
                <c:pt idx="26">
                  <c:v>1.1637680564175199</c:v>
                </c:pt>
                <c:pt idx="27">
                  <c:v>1.41831144725503</c:v>
                </c:pt>
                <c:pt idx="28">
                  <c:v>2.6953432327362998</c:v>
                </c:pt>
                <c:pt idx="29">
                  <c:v>1.5217453601870601</c:v>
                </c:pt>
                <c:pt idx="30">
                  <c:v>2.58006148720066</c:v>
                </c:pt>
                <c:pt idx="31">
                  <c:v>4.2714849047455399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CF-4214-ADF5-9D5BC1EC5928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reproductie!$E$52:$AJ$52</c:f>
              <c:numCache>
                <c:formatCode>0.00</c:formatCode>
                <c:ptCount val="32"/>
                <c:pt idx="1">
                  <c:v>1.33466002142996</c:v>
                </c:pt>
                <c:pt idx="2">
                  <c:v>0.99297260196966397</c:v>
                </c:pt>
                <c:pt idx="3">
                  <c:v>1.13614648081597</c:v>
                </c:pt>
                <c:pt idx="4">
                  <c:v>0.27260721965693402</c:v>
                </c:pt>
                <c:pt idx="5">
                  <c:v>0.29508518492508201</c:v>
                </c:pt>
                <c:pt idx="6">
                  <c:v>0.55244490011718195</c:v>
                </c:pt>
                <c:pt idx="7">
                  <c:v>0.47108319034746599</c:v>
                </c:pt>
                <c:pt idx="8">
                  <c:v>0.63502218562081303</c:v>
                </c:pt>
                <c:pt idx="9">
                  <c:v>1.5962756823076101</c:v>
                </c:pt>
                <c:pt idx="10">
                  <c:v>1.6215161952914701</c:v>
                </c:pt>
                <c:pt idx="11">
                  <c:v>1.65077778595988</c:v>
                </c:pt>
                <c:pt idx="12">
                  <c:v>1.2780445039480799</c:v>
                </c:pt>
                <c:pt idx="13">
                  <c:v>0.71184304132396503</c:v>
                </c:pt>
                <c:pt idx="14">
                  <c:v>1.0520348663246</c:v>
                </c:pt>
                <c:pt idx="15">
                  <c:v>1.57696716418753</c:v>
                </c:pt>
                <c:pt idx="16">
                  <c:v>1.53688919077555</c:v>
                </c:pt>
                <c:pt idx="17">
                  <c:v>0.77910462104110101</c:v>
                </c:pt>
                <c:pt idx="18">
                  <c:v>1.6135362973167899</c:v>
                </c:pt>
                <c:pt idx="19">
                  <c:v>0.71598719674891298</c:v>
                </c:pt>
                <c:pt idx="20">
                  <c:v>0.83487196590519297</c:v>
                </c:pt>
                <c:pt idx="21">
                  <c:v>1.0227831324490799</c:v>
                </c:pt>
                <c:pt idx="22">
                  <c:v>0.72989175069192802</c:v>
                </c:pt>
                <c:pt idx="23">
                  <c:v>1.9231685303875601</c:v>
                </c:pt>
                <c:pt idx="24">
                  <c:v>1.6006290321607299</c:v>
                </c:pt>
                <c:pt idx="25">
                  <c:v>1.38962075414655</c:v>
                </c:pt>
                <c:pt idx="26">
                  <c:v>0.75012640417721699</c:v>
                </c:pt>
                <c:pt idx="27">
                  <c:v>0.83393653654741895</c:v>
                </c:pt>
                <c:pt idx="28">
                  <c:v>1.6067495691084901</c:v>
                </c:pt>
                <c:pt idx="29">
                  <c:v>0.94236575755330998</c:v>
                </c:pt>
                <c:pt idx="30">
                  <c:v>1.4923538081238501</c:v>
                </c:pt>
                <c:pt idx="31">
                  <c:v>2.4129520321976798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CF-4214-ADF5-9D5BC1EC5928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reproductie!$E$53:$AJ$53</c:f>
              <c:numCache>
                <c:formatCode>0.00</c:formatCode>
                <c:ptCount val="32"/>
                <c:pt idx="1">
                  <c:v>19.627586501068301</c:v>
                </c:pt>
                <c:pt idx="2">
                  <c:v>4.0388800606681396</c:v>
                </c:pt>
                <c:pt idx="3">
                  <c:v>9.0969469730716295</c:v>
                </c:pt>
                <c:pt idx="4">
                  <c:v>4.1003185967934499</c:v>
                </c:pt>
                <c:pt idx="5">
                  <c:v>1.8774857667582401</c:v>
                </c:pt>
                <c:pt idx="6">
                  <c:v>2.3968807521631601</c:v>
                </c:pt>
                <c:pt idx="7">
                  <c:v>2.5956704727887598</c:v>
                </c:pt>
                <c:pt idx="8">
                  <c:v>6.4328020612276902</c:v>
                </c:pt>
                <c:pt idx="9">
                  <c:v>6.0373992000183199</c:v>
                </c:pt>
                <c:pt idx="10">
                  <c:v>5.3153667318339402</c:v>
                </c:pt>
                <c:pt idx="11">
                  <c:v>15.064341634410701</c:v>
                </c:pt>
                <c:pt idx="12">
                  <c:v>6.9406103767917804</c:v>
                </c:pt>
                <c:pt idx="13">
                  <c:v>2.9654071879919699</c:v>
                </c:pt>
                <c:pt idx="14">
                  <c:v>3.5599334251308998</c:v>
                </c:pt>
                <c:pt idx="15">
                  <c:v>4.7418729596191902</c:v>
                </c:pt>
                <c:pt idx="16">
                  <c:v>5.5414563830277697</c:v>
                </c:pt>
                <c:pt idx="17">
                  <c:v>4.8203753818000399</c:v>
                </c:pt>
                <c:pt idx="18">
                  <c:v>7.56926557142096</c:v>
                </c:pt>
                <c:pt idx="19">
                  <c:v>2.18245848225494</c:v>
                </c:pt>
                <c:pt idx="20">
                  <c:v>2.2700294684570999</c:v>
                </c:pt>
                <c:pt idx="21">
                  <c:v>3.3321508220388001</c:v>
                </c:pt>
                <c:pt idx="22">
                  <c:v>2.2745763464644599</c:v>
                </c:pt>
                <c:pt idx="23">
                  <c:v>4.4508407904992699</c:v>
                </c:pt>
                <c:pt idx="24">
                  <c:v>4.9039365679602502</c:v>
                </c:pt>
                <c:pt idx="25">
                  <c:v>3.30500100547617</c:v>
                </c:pt>
                <c:pt idx="26">
                  <c:v>1.8087296673272799</c:v>
                </c:pt>
                <c:pt idx="27">
                  <c:v>2.4390219735416099</c:v>
                </c:pt>
                <c:pt idx="28">
                  <c:v>4.6413247906919102</c:v>
                </c:pt>
                <c:pt idx="29">
                  <c:v>2.4865922254398698</c:v>
                </c:pt>
                <c:pt idx="30">
                  <c:v>4.6331635600114103</c:v>
                </c:pt>
                <c:pt idx="31">
                  <c:v>7.9580845928902697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CF-4214-ADF5-9D5BC1EC5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67720"/>
        <c:axId val="699786536"/>
      </c:scatterChart>
      <c:valAx>
        <c:axId val="69976772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6536"/>
        <c:crosses val="autoZero"/>
        <c:crossBetween val="midCat"/>
        <c:majorUnit val="4"/>
        <c:minorUnit val="1"/>
      </c:valAx>
      <c:valAx>
        <c:axId val="699786536"/>
        <c:scaling>
          <c:orientation val="minMax"/>
          <c:max val="12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67720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Winterkoning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91F-487B-83E8-D24E3FCC12CC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91F-487B-83E8-D24E3FCC12CC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ad'!$E$6:$AI$6</c:f>
              <c:numCache>
                <c:formatCode>0.00</c:formatCode>
                <c:ptCount val="31"/>
                <c:pt idx="0">
                  <c:v>0.12603629999999999</c:v>
                </c:pt>
                <c:pt idx="1">
                  <c:v>7.1231799999999998E-2</c:v>
                </c:pt>
                <c:pt idx="2">
                  <c:v>0.2059494</c:v>
                </c:pt>
                <c:pt idx="3">
                  <c:v>0.43874299999999999</c:v>
                </c:pt>
                <c:pt idx="4">
                  <c:v>0.38920670000000002</c:v>
                </c:pt>
                <c:pt idx="5">
                  <c:v>0.2598126</c:v>
                </c:pt>
                <c:pt idx="6">
                  <c:v>0.32548630000000001</c:v>
                </c:pt>
                <c:pt idx="7">
                  <c:v>0.40262019999999998</c:v>
                </c:pt>
                <c:pt idx="8">
                  <c:v>0.31304179999999998</c:v>
                </c:pt>
                <c:pt idx="9">
                  <c:v>0.46156380000000002</c:v>
                </c:pt>
                <c:pt idx="10">
                  <c:v>0.2401519</c:v>
                </c:pt>
                <c:pt idx="11">
                  <c:v>0.2302429</c:v>
                </c:pt>
                <c:pt idx="12">
                  <c:v>0.4182266</c:v>
                </c:pt>
                <c:pt idx="13">
                  <c:v>0.34158060000000001</c:v>
                </c:pt>
                <c:pt idx="14">
                  <c:v>0.25284719999999999</c:v>
                </c:pt>
                <c:pt idx="15">
                  <c:v>0.21106140000000001</c:v>
                </c:pt>
                <c:pt idx="16">
                  <c:v>0.26430439999999999</c:v>
                </c:pt>
                <c:pt idx="17">
                  <c:v>0.28635719999999998</c:v>
                </c:pt>
                <c:pt idx="18">
                  <c:v>0.34473860000000001</c:v>
                </c:pt>
                <c:pt idx="19">
                  <c:v>0.36716110000000002</c:v>
                </c:pt>
                <c:pt idx="20">
                  <c:v>0.44254159999999998</c:v>
                </c:pt>
                <c:pt idx="21">
                  <c:v>0.22842190000000001</c:v>
                </c:pt>
                <c:pt idx="22">
                  <c:v>0.28225919999999999</c:v>
                </c:pt>
                <c:pt idx="23">
                  <c:v>0.33855289999999999</c:v>
                </c:pt>
                <c:pt idx="24">
                  <c:v>0.39667520000000001</c:v>
                </c:pt>
                <c:pt idx="25">
                  <c:v>0.33669199999999999</c:v>
                </c:pt>
                <c:pt idx="26">
                  <c:v>0.26999040000000002</c:v>
                </c:pt>
                <c:pt idx="27">
                  <c:v>0.45210159999999999</c:v>
                </c:pt>
                <c:pt idx="28">
                  <c:v>0.38857550000000002</c:v>
                </c:pt>
                <c:pt idx="29">
                  <c:v>0.26853450000000001</c:v>
                </c:pt>
                <c:pt idx="30">
                  <c:v>0.2874795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1F-487B-83E8-D24E3FCC12CC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ad'!$E$7:$AI$7</c:f>
              <c:numCache>
                <c:formatCode>0.00</c:formatCode>
                <c:ptCount val="31"/>
                <c:pt idx="0">
                  <c:v>1.55692E-2</c:v>
                </c:pt>
                <c:pt idx="1">
                  <c:v>1.72239E-2</c:v>
                </c:pt>
                <c:pt idx="2">
                  <c:v>8.9764399999999994E-2</c:v>
                </c:pt>
                <c:pt idx="3">
                  <c:v>0.28536640000000002</c:v>
                </c:pt>
                <c:pt idx="4">
                  <c:v>0.261764</c:v>
                </c:pt>
                <c:pt idx="5">
                  <c:v>0.1725989</c:v>
                </c:pt>
                <c:pt idx="6">
                  <c:v>0.23018060000000001</c:v>
                </c:pt>
                <c:pt idx="7">
                  <c:v>0.29322710000000002</c:v>
                </c:pt>
                <c:pt idx="8">
                  <c:v>0.2231757</c:v>
                </c:pt>
                <c:pt idx="9">
                  <c:v>0.3446806</c:v>
                </c:pt>
                <c:pt idx="10">
                  <c:v>0.16781740000000001</c:v>
                </c:pt>
                <c:pt idx="11">
                  <c:v>0.1503449</c:v>
                </c:pt>
                <c:pt idx="12">
                  <c:v>0.30900070000000002</c:v>
                </c:pt>
                <c:pt idx="13">
                  <c:v>0.24775610000000001</c:v>
                </c:pt>
                <c:pt idx="14">
                  <c:v>0.17291780000000001</c:v>
                </c:pt>
                <c:pt idx="15">
                  <c:v>0.13624049999999999</c:v>
                </c:pt>
                <c:pt idx="16">
                  <c:v>0.16461490000000001</c:v>
                </c:pt>
                <c:pt idx="17">
                  <c:v>0.184866</c:v>
                </c:pt>
                <c:pt idx="18">
                  <c:v>0.2359811</c:v>
                </c:pt>
                <c:pt idx="19">
                  <c:v>0.26560020000000001</c:v>
                </c:pt>
                <c:pt idx="20">
                  <c:v>0.33366190000000001</c:v>
                </c:pt>
                <c:pt idx="21">
                  <c:v>0.1603735</c:v>
                </c:pt>
                <c:pt idx="22">
                  <c:v>0.2052011</c:v>
                </c:pt>
                <c:pt idx="23">
                  <c:v>0.2449247</c:v>
                </c:pt>
                <c:pt idx="24">
                  <c:v>0.29992669999999999</c:v>
                </c:pt>
                <c:pt idx="25">
                  <c:v>0.2466411</c:v>
                </c:pt>
                <c:pt idx="26">
                  <c:v>0.1961068</c:v>
                </c:pt>
                <c:pt idx="27">
                  <c:v>0.35047859999999997</c:v>
                </c:pt>
                <c:pt idx="28">
                  <c:v>0.29453970000000002</c:v>
                </c:pt>
                <c:pt idx="29">
                  <c:v>0.19504659999999999</c:v>
                </c:pt>
                <c:pt idx="30">
                  <c:v>0.19673950000000001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1F-487B-83E8-D24E3FCC12CC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ad'!$E$8:$AI$8</c:f>
              <c:numCache>
                <c:formatCode>0.00</c:formatCode>
                <c:ptCount val="31"/>
                <c:pt idx="0">
                  <c:v>0.56803409999999999</c:v>
                </c:pt>
                <c:pt idx="1">
                  <c:v>0.25128800000000001</c:v>
                </c:pt>
                <c:pt idx="2">
                  <c:v>0.40551969999999998</c:v>
                </c:pt>
                <c:pt idx="3">
                  <c:v>0.60479050000000001</c:v>
                </c:pt>
                <c:pt idx="4">
                  <c:v>0.53382929999999995</c:v>
                </c:pt>
                <c:pt idx="5">
                  <c:v>0.37131789999999998</c:v>
                </c:pt>
                <c:pt idx="6">
                  <c:v>0.4378108</c:v>
                </c:pt>
                <c:pt idx="7">
                  <c:v>0.52264540000000004</c:v>
                </c:pt>
                <c:pt idx="8">
                  <c:v>0.41955039999999999</c:v>
                </c:pt>
                <c:pt idx="9">
                  <c:v>0.58283130000000005</c:v>
                </c:pt>
                <c:pt idx="10">
                  <c:v>0.3312541</c:v>
                </c:pt>
                <c:pt idx="11">
                  <c:v>0.33581889999999998</c:v>
                </c:pt>
                <c:pt idx="12">
                  <c:v>0.53610709999999995</c:v>
                </c:pt>
                <c:pt idx="13">
                  <c:v>0.44969550000000003</c:v>
                </c:pt>
                <c:pt idx="14">
                  <c:v>0.35391359999999999</c:v>
                </c:pt>
                <c:pt idx="15">
                  <c:v>0.31212440000000002</c:v>
                </c:pt>
                <c:pt idx="16">
                  <c:v>0.39576410000000001</c:v>
                </c:pt>
                <c:pt idx="17">
                  <c:v>0.41518690000000003</c:v>
                </c:pt>
                <c:pt idx="18">
                  <c:v>0.47261379999999997</c:v>
                </c:pt>
                <c:pt idx="19">
                  <c:v>0.48206529999999997</c:v>
                </c:pt>
                <c:pt idx="20">
                  <c:v>0.55723849999999997</c:v>
                </c:pt>
                <c:pt idx="21">
                  <c:v>0.31452799999999997</c:v>
                </c:pt>
                <c:pt idx="22">
                  <c:v>0.37461539999999999</c:v>
                </c:pt>
                <c:pt idx="23">
                  <c:v>0.44679390000000002</c:v>
                </c:pt>
                <c:pt idx="24">
                  <c:v>0.50224270000000004</c:v>
                </c:pt>
                <c:pt idx="25">
                  <c:v>0.44040099999999999</c:v>
                </c:pt>
                <c:pt idx="26">
                  <c:v>0.35926960000000002</c:v>
                </c:pt>
                <c:pt idx="27">
                  <c:v>0.55788190000000004</c:v>
                </c:pt>
                <c:pt idx="28">
                  <c:v>0.49170799999999998</c:v>
                </c:pt>
                <c:pt idx="29">
                  <c:v>0.35741630000000002</c:v>
                </c:pt>
                <c:pt idx="30">
                  <c:v>0.39926810000000001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91F-487B-83E8-D24E3FCC1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01080"/>
        <c:axId val="699710488"/>
      </c:scatterChart>
      <c:valAx>
        <c:axId val="69970108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0488"/>
        <c:crosses val="autoZero"/>
        <c:crossBetween val="midCat"/>
        <c:majorUnit val="4"/>
        <c:minorUnit val="1"/>
      </c:valAx>
      <c:valAx>
        <c:axId val="699710488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1080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Baardmannetje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ad'!$E$51:$AI$51</c:f>
              <c:numCache>
                <c:formatCode>0.00</c:formatCode>
                <c:ptCount val="31"/>
                <c:pt idx="2">
                  <c:v>8.1956600000000004E-2</c:v>
                </c:pt>
                <c:pt idx="3">
                  <c:v>0.29360150000000002</c:v>
                </c:pt>
                <c:pt idx="4">
                  <c:v>0.2745301</c:v>
                </c:pt>
                <c:pt idx="5">
                  <c:v>9.9430400000000002E-2</c:v>
                </c:pt>
                <c:pt idx="6">
                  <c:v>0.1303182</c:v>
                </c:pt>
                <c:pt idx="8">
                  <c:v>0.43541930000000001</c:v>
                </c:pt>
                <c:pt idx="9">
                  <c:v>0.227156</c:v>
                </c:pt>
                <c:pt idx="10">
                  <c:v>0.11142630000000001</c:v>
                </c:pt>
                <c:pt idx="12">
                  <c:v>0.33779160000000003</c:v>
                </c:pt>
                <c:pt idx="13">
                  <c:v>0.32006220000000002</c:v>
                </c:pt>
                <c:pt idx="14">
                  <c:v>0.17913319999999999</c:v>
                </c:pt>
                <c:pt idx="15">
                  <c:v>0.1158946</c:v>
                </c:pt>
                <c:pt idx="17">
                  <c:v>0.29220869999999999</c:v>
                </c:pt>
                <c:pt idx="18">
                  <c:v>0.50965050000000001</c:v>
                </c:pt>
                <c:pt idx="19">
                  <c:v>0.24989520000000001</c:v>
                </c:pt>
                <c:pt idx="20">
                  <c:v>0.36280560000000001</c:v>
                </c:pt>
                <c:pt idx="21">
                  <c:v>0.22838140000000001</c:v>
                </c:pt>
                <c:pt idx="22">
                  <c:v>0.40929100000000002</c:v>
                </c:pt>
                <c:pt idx="23">
                  <c:v>8.4283899999999995E-2</c:v>
                </c:pt>
                <c:pt idx="24">
                  <c:v>0.713198</c:v>
                </c:pt>
                <c:pt idx="25">
                  <c:v>0.57956770000000002</c:v>
                </c:pt>
                <c:pt idx="26">
                  <c:v>0.1419163</c:v>
                </c:pt>
                <c:pt idx="27">
                  <c:v>0.40940510000000002</c:v>
                </c:pt>
                <c:pt idx="28">
                  <c:v>0.52183619999999997</c:v>
                </c:pt>
                <c:pt idx="29">
                  <c:v>0.27714149999999999</c:v>
                </c:pt>
                <c:pt idx="30">
                  <c:v>0.27766770000000002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A5-4B23-BC92-FEFA3CA648DD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ad'!$E$52:$AI$52</c:f>
              <c:numCache>
                <c:formatCode>0.00</c:formatCode>
                <c:ptCount val="31"/>
                <c:pt idx="2">
                  <c:v>1.04096E-2</c:v>
                </c:pt>
                <c:pt idx="3">
                  <c:v>5.4508099999999997E-2</c:v>
                </c:pt>
                <c:pt idx="4">
                  <c:v>4.8479700000000001E-2</c:v>
                </c:pt>
                <c:pt idx="5">
                  <c:v>1.2279699999999999E-2</c:v>
                </c:pt>
                <c:pt idx="6">
                  <c:v>2.9326700000000001E-2</c:v>
                </c:pt>
                <c:pt idx="8">
                  <c:v>6.5058299999999999E-2</c:v>
                </c:pt>
                <c:pt idx="9">
                  <c:v>6.4632999999999996E-2</c:v>
                </c:pt>
                <c:pt idx="10">
                  <c:v>3.4097000000000002E-2</c:v>
                </c:pt>
                <c:pt idx="12">
                  <c:v>0.1166862</c:v>
                </c:pt>
                <c:pt idx="13">
                  <c:v>0.12575030000000001</c:v>
                </c:pt>
                <c:pt idx="14">
                  <c:v>6.1201999999999999E-2</c:v>
                </c:pt>
                <c:pt idx="15">
                  <c:v>2.6527499999999999E-2</c:v>
                </c:pt>
                <c:pt idx="17">
                  <c:v>5.77885E-2</c:v>
                </c:pt>
                <c:pt idx="18">
                  <c:v>0.15690879999999999</c:v>
                </c:pt>
                <c:pt idx="19">
                  <c:v>0.1143352</c:v>
                </c:pt>
                <c:pt idx="20">
                  <c:v>0.1852673</c:v>
                </c:pt>
                <c:pt idx="21">
                  <c:v>9.9843699999999994E-2</c:v>
                </c:pt>
                <c:pt idx="22">
                  <c:v>0.21219930000000001</c:v>
                </c:pt>
                <c:pt idx="23">
                  <c:v>3.3845899999999998E-2</c:v>
                </c:pt>
                <c:pt idx="24">
                  <c:v>0.38234610000000002</c:v>
                </c:pt>
                <c:pt idx="25">
                  <c:v>0.36607580000000001</c:v>
                </c:pt>
                <c:pt idx="26">
                  <c:v>8.0800300000000005E-2</c:v>
                </c:pt>
                <c:pt idx="27">
                  <c:v>0.24095369999999999</c:v>
                </c:pt>
                <c:pt idx="28">
                  <c:v>0.29667480000000002</c:v>
                </c:pt>
                <c:pt idx="29">
                  <c:v>0.15535470000000001</c:v>
                </c:pt>
                <c:pt idx="30">
                  <c:v>0.12661140000000001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A5-4B23-BC92-FEFA3CA648DD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ad'!$E$53:$AI$53</c:f>
              <c:numCache>
                <c:formatCode>0.00</c:formatCode>
                <c:ptCount val="31"/>
                <c:pt idx="2">
                  <c:v>0.43105529999999997</c:v>
                </c:pt>
                <c:pt idx="3">
                  <c:v>0.74978060000000002</c:v>
                </c:pt>
                <c:pt idx="4">
                  <c:v>0.73757399999999995</c:v>
                </c:pt>
                <c:pt idx="5">
                  <c:v>0.49507899999999999</c:v>
                </c:pt>
                <c:pt idx="6">
                  <c:v>0.42633860000000001</c:v>
                </c:pt>
                <c:pt idx="8">
                  <c:v>0.8952618</c:v>
                </c:pt>
                <c:pt idx="9">
                  <c:v>0.55560259999999995</c:v>
                </c:pt>
                <c:pt idx="10">
                  <c:v>0.30817719999999998</c:v>
                </c:pt>
                <c:pt idx="12">
                  <c:v>0.66326759999999996</c:v>
                </c:pt>
                <c:pt idx="13">
                  <c:v>0.60637399999999997</c:v>
                </c:pt>
                <c:pt idx="14">
                  <c:v>0.42212860000000002</c:v>
                </c:pt>
                <c:pt idx="15">
                  <c:v>0.38672469999999998</c:v>
                </c:pt>
                <c:pt idx="17">
                  <c:v>0.73537719999999995</c:v>
                </c:pt>
                <c:pt idx="18">
                  <c:v>0.8530373</c:v>
                </c:pt>
                <c:pt idx="19">
                  <c:v>0.462287</c:v>
                </c:pt>
                <c:pt idx="20">
                  <c:v>0.58774360000000003</c:v>
                </c:pt>
                <c:pt idx="21">
                  <c:v>0.4412761</c:v>
                </c:pt>
                <c:pt idx="22">
                  <c:v>0.64058979999999999</c:v>
                </c:pt>
                <c:pt idx="23">
                  <c:v>0.19473599999999999</c:v>
                </c:pt>
                <c:pt idx="24">
                  <c:v>0.90900420000000004</c:v>
                </c:pt>
                <c:pt idx="25">
                  <c:v>0.76693540000000004</c:v>
                </c:pt>
                <c:pt idx="26">
                  <c:v>0.23732420000000001</c:v>
                </c:pt>
                <c:pt idx="27">
                  <c:v>0.60219210000000001</c:v>
                </c:pt>
                <c:pt idx="28">
                  <c:v>0.73846069999999997</c:v>
                </c:pt>
                <c:pt idx="29">
                  <c:v>0.44419219999999998</c:v>
                </c:pt>
                <c:pt idx="30">
                  <c:v>0.50478420000000002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A5-4B23-BC92-FEFA3CA64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81440"/>
        <c:axId val="699788104"/>
      </c:scatterChart>
      <c:valAx>
        <c:axId val="69978144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8104"/>
        <c:crosses val="autoZero"/>
        <c:crossBetween val="midCat"/>
        <c:majorUnit val="4"/>
        <c:minorUnit val="1"/>
      </c:valAx>
      <c:valAx>
        <c:axId val="69978810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1440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Baardmannetje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juv'!$E$51:$AI$51</c:f>
              <c:numCache>
                <c:formatCode>0.00</c:formatCode>
                <c:ptCount val="31"/>
                <c:pt idx="2">
                  <c:v>6.0915400000000001E-2</c:v>
                </c:pt>
                <c:pt idx="3">
                  <c:v>0.19537009999999999</c:v>
                </c:pt>
                <c:pt idx="5">
                  <c:v>0.29599750000000002</c:v>
                </c:pt>
                <c:pt idx="8">
                  <c:v>0.3009271</c:v>
                </c:pt>
                <c:pt idx="11">
                  <c:v>0.25800640000000002</c:v>
                </c:pt>
                <c:pt idx="13">
                  <c:v>9.6748600000000004E-2</c:v>
                </c:pt>
                <c:pt idx="18">
                  <c:v>0.18600320000000001</c:v>
                </c:pt>
                <c:pt idx="21">
                  <c:v>0.1385835</c:v>
                </c:pt>
                <c:pt idx="22">
                  <c:v>0.23955870000000001</c:v>
                </c:pt>
                <c:pt idx="23">
                  <c:v>7.7766100000000005E-2</c:v>
                </c:pt>
                <c:pt idx="25">
                  <c:v>0.1794857</c:v>
                </c:pt>
                <c:pt idx="26">
                  <c:v>5.8661499999999998E-2</c:v>
                </c:pt>
                <c:pt idx="27">
                  <c:v>7.7201000000000006E-2</c:v>
                </c:pt>
                <c:pt idx="28">
                  <c:v>0.1682622</c:v>
                </c:pt>
                <c:pt idx="29">
                  <c:v>7.9938800000000004E-2</c:v>
                </c:pt>
                <c:pt idx="30">
                  <c:v>0.183342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52-43B7-91F9-9EF39937B7B6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juv'!$E$52:$AI$52</c:f>
              <c:numCache>
                <c:formatCode>0.00</c:formatCode>
                <c:ptCount val="31"/>
                <c:pt idx="2">
                  <c:v>1.34801E-2</c:v>
                </c:pt>
                <c:pt idx="3">
                  <c:v>4.9665000000000001E-2</c:v>
                </c:pt>
                <c:pt idx="5">
                  <c:v>7.2101299999999993E-2</c:v>
                </c:pt>
                <c:pt idx="8">
                  <c:v>7.3304599999999998E-2</c:v>
                </c:pt>
                <c:pt idx="11">
                  <c:v>9.3413599999999999E-2</c:v>
                </c:pt>
                <c:pt idx="13">
                  <c:v>2.71548E-2</c:v>
                </c:pt>
                <c:pt idx="18">
                  <c:v>6.9771899999999998E-2</c:v>
                </c:pt>
                <c:pt idx="21">
                  <c:v>6.0660100000000002E-2</c:v>
                </c:pt>
                <c:pt idx="22">
                  <c:v>9.6668000000000004E-2</c:v>
                </c:pt>
                <c:pt idx="23">
                  <c:v>3.8081799999999999E-2</c:v>
                </c:pt>
                <c:pt idx="25">
                  <c:v>8.8501099999999999E-2</c:v>
                </c:pt>
                <c:pt idx="26">
                  <c:v>1.97529E-2</c:v>
                </c:pt>
                <c:pt idx="27">
                  <c:v>2.5726599999999999E-2</c:v>
                </c:pt>
                <c:pt idx="28">
                  <c:v>7.6939999999999995E-2</c:v>
                </c:pt>
                <c:pt idx="29">
                  <c:v>2.8944999999999999E-2</c:v>
                </c:pt>
                <c:pt idx="30">
                  <c:v>7.4772199999999997E-2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52-43B7-91F9-9EF39937B7B6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juv'!$E$53:$AI$53</c:f>
              <c:numCache>
                <c:formatCode>0.00</c:formatCode>
                <c:ptCount val="31"/>
                <c:pt idx="2">
                  <c:v>0.23543529999999999</c:v>
                </c:pt>
                <c:pt idx="3">
                  <c:v>0.53009859999999998</c:v>
                </c:pt>
                <c:pt idx="5">
                  <c:v>0.69465849999999996</c:v>
                </c:pt>
                <c:pt idx="8">
                  <c:v>0.70082449999999996</c:v>
                </c:pt>
                <c:pt idx="11">
                  <c:v>0.53989909999999997</c:v>
                </c:pt>
                <c:pt idx="13">
                  <c:v>0.29129579999999999</c:v>
                </c:pt>
                <c:pt idx="18">
                  <c:v>0.41043049999999998</c:v>
                </c:pt>
                <c:pt idx="21">
                  <c:v>0.2861168</c:v>
                </c:pt>
                <c:pt idx="22">
                  <c:v>0.48116039999999999</c:v>
                </c:pt>
                <c:pt idx="23">
                  <c:v>0.1522589</c:v>
                </c:pt>
                <c:pt idx="25">
                  <c:v>0.33013039999999999</c:v>
                </c:pt>
                <c:pt idx="26">
                  <c:v>0.16157830000000001</c:v>
                </c:pt>
                <c:pt idx="27">
                  <c:v>0.20951839999999999</c:v>
                </c:pt>
                <c:pt idx="28">
                  <c:v>0.32930739999999997</c:v>
                </c:pt>
                <c:pt idx="29">
                  <c:v>0.20207539999999999</c:v>
                </c:pt>
                <c:pt idx="30">
                  <c:v>0.3841099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52-43B7-91F9-9EF39937B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6344"/>
        <c:axId val="699776736"/>
      </c:scatterChart>
      <c:valAx>
        <c:axId val="69977634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6736"/>
        <c:crosses val="autoZero"/>
        <c:crossBetween val="midCat"/>
        <c:majorUnit val="4"/>
        <c:minorUnit val="1"/>
      </c:valAx>
      <c:valAx>
        <c:axId val="699776736"/>
        <c:scaling>
          <c:orientation val="minMax"/>
          <c:max val="0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6344"/>
        <c:crosses val="autoZero"/>
        <c:crossBetween val="midCat"/>
        <c:majorUnit val="0.1"/>
        <c:min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Pimpelmees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7F2-423D-8FCC-808C780253E1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7F2-423D-8FCC-808C780253E1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reproductie!$E$54:$AJ$54</c:f>
              <c:numCache>
                <c:formatCode>0.00</c:formatCode>
                <c:ptCount val="32"/>
                <c:pt idx="0">
                  <c:v>2.2512331144038198</c:v>
                </c:pt>
                <c:pt idx="1">
                  <c:v>3.84048638317529</c:v>
                </c:pt>
                <c:pt idx="2">
                  <c:v>2.70315486074721</c:v>
                </c:pt>
                <c:pt idx="3">
                  <c:v>1.50203303700381</c:v>
                </c:pt>
                <c:pt idx="4">
                  <c:v>2.84718718466016</c:v>
                </c:pt>
                <c:pt idx="5">
                  <c:v>1.32078010183536</c:v>
                </c:pt>
                <c:pt idx="6">
                  <c:v>2.6610815825651599</c:v>
                </c:pt>
                <c:pt idx="7">
                  <c:v>1.7970130358587899</c:v>
                </c:pt>
                <c:pt idx="8">
                  <c:v>3.6745391461998702</c:v>
                </c:pt>
                <c:pt idx="9">
                  <c:v>1.87669859791941</c:v>
                </c:pt>
                <c:pt idx="10">
                  <c:v>3.7032079733181198</c:v>
                </c:pt>
                <c:pt idx="11">
                  <c:v>2.9593774429506499</c:v>
                </c:pt>
                <c:pt idx="12">
                  <c:v>1.7567391689057199</c:v>
                </c:pt>
                <c:pt idx="13">
                  <c:v>2.4748920363566098</c:v>
                </c:pt>
                <c:pt idx="14">
                  <c:v>2.5203334418942398</c:v>
                </c:pt>
                <c:pt idx="15">
                  <c:v>3.10199365672492</c:v>
                </c:pt>
                <c:pt idx="16">
                  <c:v>4.1330765077881599</c:v>
                </c:pt>
                <c:pt idx="17">
                  <c:v>3.2395750875098699</c:v>
                </c:pt>
                <c:pt idx="18">
                  <c:v>3.5631481890168502</c:v>
                </c:pt>
                <c:pt idx="19">
                  <c:v>1.87417598687063</c:v>
                </c:pt>
                <c:pt idx="20">
                  <c:v>2.59608180034351</c:v>
                </c:pt>
                <c:pt idx="21">
                  <c:v>3.0045730680138298</c:v>
                </c:pt>
                <c:pt idx="22">
                  <c:v>1.5476035322020001</c:v>
                </c:pt>
                <c:pt idx="23">
                  <c:v>4.5899029401203304</c:v>
                </c:pt>
                <c:pt idx="24">
                  <c:v>2.4273578423140401</c:v>
                </c:pt>
                <c:pt idx="25">
                  <c:v>6.4944297631544998</c:v>
                </c:pt>
                <c:pt idx="26">
                  <c:v>1.9953317939787401</c:v>
                </c:pt>
                <c:pt idx="27">
                  <c:v>2.2146084158420498</c:v>
                </c:pt>
                <c:pt idx="28">
                  <c:v>4.3282152491996202</c:v>
                </c:pt>
                <c:pt idx="29">
                  <c:v>2.82663335935186</c:v>
                </c:pt>
                <c:pt idx="30">
                  <c:v>2.8771391842548999</c:v>
                </c:pt>
                <c:pt idx="31">
                  <c:v>4.5742021126769297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7F2-423D-8FCC-808C780253E1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reproductie!$E$55:$AJ$55</c:f>
              <c:numCache>
                <c:formatCode>0.00</c:formatCode>
                <c:ptCount val="32"/>
                <c:pt idx="0">
                  <c:v>0.85929160717504405</c:v>
                </c:pt>
                <c:pt idx="1">
                  <c:v>1.88917583423638</c:v>
                </c:pt>
                <c:pt idx="2">
                  <c:v>1.6753140635927699</c:v>
                </c:pt>
                <c:pt idx="3">
                  <c:v>0.93926254094829498</c:v>
                </c:pt>
                <c:pt idx="4">
                  <c:v>1.78530737473123</c:v>
                </c:pt>
                <c:pt idx="5">
                  <c:v>0.85569907376166898</c:v>
                </c:pt>
                <c:pt idx="6">
                  <c:v>1.75994987826561</c:v>
                </c:pt>
                <c:pt idx="7">
                  <c:v>1.1963641162506999</c:v>
                </c:pt>
                <c:pt idx="8">
                  <c:v>2.5349148404963699</c:v>
                </c:pt>
                <c:pt idx="9">
                  <c:v>1.3068920244776101</c:v>
                </c:pt>
                <c:pt idx="10">
                  <c:v>2.60336945312413</c:v>
                </c:pt>
                <c:pt idx="11">
                  <c:v>2.10524319637496</c:v>
                </c:pt>
                <c:pt idx="12">
                  <c:v>1.21032003769261</c:v>
                </c:pt>
                <c:pt idx="13">
                  <c:v>1.7344290027414899</c:v>
                </c:pt>
                <c:pt idx="14">
                  <c:v>1.8061767335285399</c:v>
                </c:pt>
                <c:pt idx="15">
                  <c:v>2.1929341693256599</c:v>
                </c:pt>
                <c:pt idx="16">
                  <c:v>3.0335570630386499</c:v>
                </c:pt>
                <c:pt idx="17">
                  <c:v>2.2966126242947</c:v>
                </c:pt>
                <c:pt idx="18">
                  <c:v>2.5653021700836498</c:v>
                </c:pt>
                <c:pt idx="19">
                  <c:v>1.3497157178214101</c:v>
                </c:pt>
                <c:pt idx="20">
                  <c:v>1.9021841763999301</c:v>
                </c:pt>
                <c:pt idx="21">
                  <c:v>2.1641518135659599</c:v>
                </c:pt>
                <c:pt idx="22">
                  <c:v>1.0797183830675501</c:v>
                </c:pt>
                <c:pt idx="23">
                  <c:v>3.3150742816169401</c:v>
                </c:pt>
                <c:pt idx="24">
                  <c:v>1.7283006030966399</c:v>
                </c:pt>
                <c:pt idx="25">
                  <c:v>4.7157628341436899</c:v>
                </c:pt>
                <c:pt idx="26">
                  <c:v>1.4589390309739201</c:v>
                </c:pt>
                <c:pt idx="27">
                  <c:v>1.59926375750766</c:v>
                </c:pt>
                <c:pt idx="28">
                  <c:v>3.1491285592734699</c:v>
                </c:pt>
                <c:pt idx="29">
                  <c:v>2.0708910964095399</c:v>
                </c:pt>
                <c:pt idx="30">
                  <c:v>2.04718703184568</c:v>
                </c:pt>
                <c:pt idx="31">
                  <c:v>3.2117175041931301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7F2-423D-8FCC-808C780253E1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reproductie!$E$56:$AJ$56</c:f>
              <c:numCache>
                <c:formatCode>0.00</c:formatCode>
                <c:ptCount val="32"/>
                <c:pt idx="0">
                  <c:v>7.2031726949475203</c:v>
                </c:pt>
                <c:pt idx="1">
                  <c:v>8.4024167773173595</c:v>
                </c:pt>
                <c:pt idx="2">
                  <c:v>4.4431448750661104</c:v>
                </c:pt>
                <c:pt idx="3">
                  <c:v>2.43110641261551</c:v>
                </c:pt>
                <c:pt idx="4">
                  <c:v>4.6293645052857002</c:v>
                </c:pt>
                <c:pt idx="5">
                  <c:v>2.0500874098325399</c:v>
                </c:pt>
                <c:pt idx="6">
                  <c:v>4.0714237751415601</c:v>
                </c:pt>
                <c:pt idx="7">
                  <c:v>2.7210480001071802</c:v>
                </c:pt>
                <c:pt idx="8">
                  <c:v>5.3920724237053204</c:v>
                </c:pt>
                <c:pt idx="9">
                  <c:v>2.7148180003268898</c:v>
                </c:pt>
                <c:pt idx="10">
                  <c:v>5.3242935469111501</c:v>
                </c:pt>
                <c:pt idx="11">
                  <c:v>4.1975285469163799</c:v>
                </c:pt>
                <c:pt idx="12">
                  <c:v>2.56977780595339</c:v>
                </c:pt>
                <c:pt idx="13">
                  <c:v>3.5607906713741002</c:v>
                </c:pt>
                <c:pt idx="14">
                  <c:v>3.54572993333651</c:v>
                </c:pt>
                <c:pt idx="15">
                  <c:v>4.43035533880313</c:v>
                </c:pt>
                <c:pt idx="16">
                  <c:v>5.6812020763610596</c:v>
                </c:pt>
                <c:pt idx="17">
                  <c:v>4.61423550417837</c:v>
                </c:pt>
                <c:pt idx="18">
                  <c:v>4.9960319842512897</c:v>
                </c:pt>
                <c:pt idx="19">
                  <c:v>2.6192862303687998</c:v>
                </c:pt>
                <c:pt idx="20">
                  <c:v>3.5702156823248101</c:v>
                </c:pt>
                <c:pt idx="21">
                  <c:v>4.2054728639548502</c:v>
                </c:pt>
                <c:pt idx="22">
                  <c:v>2.2322066165425301</c:v>
                </c:pt>
                <c:pt idx="23">
                  <c:v>6.4162767770388998</c:v>
                </c:pt>
                <c:pt idx="24">
                  <c:v>3.4375986963375</c:v>
                </c:pt>
                <c:pt idx="25">
                  <c:v>9.0307934066068398</c:v>
                </c:pt>
                <c:pt idx="26">
                  <c:v>2.7460021335409901</c:v>
                </c:pt>
                <c:pt idx="27">
                  <c:v>3.0885270181896698</c:v>
                </c:pt>
                <c:pt idx="28">
                  <c:v>6.0030209143418896</c:v>
                </c:pt>
                <c:pt idx="29">
                  <c:v>3.8868909800210401</c:v>
                </c:pt>
                <c:pt idx="30">
                  <c:v>4.0820794057232499</c:v>
                </c:pt>
                <c:pt idx="31">
                  <c:v>6.5939325847542101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7F2-423D-8FCC-808C78025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23384"/>
        <c:axId val="699819464"/>
      </c:scatterChart>
      <c:valAx>
        <c:axId val="69982338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19464"/>
        <c:crosses val="autoZero"/>
        <c:crossBetween val="midCat"/>
        <c:majorUnit val="4"/>
        <c:minorUnit val="1"/>
      </c:valAx>
      <c:valAx>
        <c:axId val="699819464"/>
        <c:scaling>
          <c:orientation val="minMax"/>
          <c:max val="1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3384"/>
        <c:crosses val="autoZero"/>
        <c:crossBetween val="midCat"/>
        <c:majorUnit val="2"/>
        <c:min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Pimpelmees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021-4706-9732-E5A569D370A6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ad'!$E$54:$AI$54</c:f>
              <c:numCache>
                <c:formatCode>0.00</c:formatCode>
                <c:ptCount val="31"/>
                <c:pt idx="1">
                  <c:v>0.54980300000000004</c:v>
                </c:pt>
                <c:pt idx="2">
                  <c:v>0.29612670000000002</c:v>
                </c:pt>
                <c:pt idx="3">
                  <c:v>0.26987100000000003</c:v>
                </c:pt>
                <c:pt idx="4">
                  <c:v>0.4659141</c:v>
                </c:pt>
                <c:pt idx="5">
                  <c:v>0.42275869999999999</c:v>
                </c:pt>
                <c:pt idx="6">
                  <c:v>0.27428809999999998</c:v>
                </c:pt>
                <c:pt idx="7">
                  <c:v>0.3869147</c:v>
                </c:pt>
                <c:pt idx="8">
                  <c:v>0.39721610000000002</c:v>
                </c:pt>
                <c:pt idx="9">
                  <c:v>0.38152989999999998</c:v>
                </c:pt>
                <c:pt idx="10">
                  <c:v>0.32790520000000001</c:v>
                </c:pt>
                <c:pt idx="11">
                  <c:v>0.34710360000000001</c:v>
                </c:pt>
                <c:pt idx="12">
                  <c:v>0.30449199999999998</c:v>
                </c:pt>
                <c:pt idx="13">
                  <c:v>0.49851980000000001</c:v>
                </c:pt>
                <c:pt idx="14">
                  <c:v>0.3395378</c:v>
                </c:pt>
                <c:pt idx="15">
                  <c:v>0.41532380000000002</c:v>
                </c:pt>
                <c:pt idx="16">
                  <c:v>0.24637529999999999</c:v>
                </c:pt>
                <c:pt idx="17">
                  <c:v>0.41879640000000001</c:v>
                </c:pt>
                <c:pt idx="18">
                  <c:v>0.2913886</c:v>
                </c:pt>
                <c:pt idx="19">
                  <c:v>0.35732459999999999</c:v>
                </c:pt>
                <c:pt idx="20">
                  <c:v>0.3041606</c:v>
                </c:pt>
                <c:pt idx="21">
                  <c:v>0.35508960000000001</c:v>
                </c:pt>
                <c:pt idx="22">
                  <c:v>0.48197590000000001</c:v>
                </c:pt>
                <c:pt idx="23">
                  <c:v>0.35666789999999998</c:v>
                </c:pt>
                <c:pt idx="24">
                  <c:v>0.45393</c:v>
                </c:pt>
                <c:pt idx="25">
                  <c:v>0.392814</c:v>
                </c:pt>
                <c:pt idx="26">
                  <c:v>0.37212339999999999</c:v>
                </c:pt>
                <c:pt idx="27">
                  <c:v>0.36531239999999998</c:v>
                </c:pt>
                <c:pt idx="28">
                  <c:v>0.48985869999999998</c:v>
                </c:pt>
                <c:pt idx="29">
                  <c:v>0.27374559999999998</c:v>
                </c:pt>
                <c:pt idx="30">
                  <c:v>0.33510289999999998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21-4706-9732-E5A569D370A6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ad'!$E$55:$AI$55</c:f>
              <c:numCache>
                <c:formatCode>0.00</c:formatCode>
                <c:ptCount val="31"/>
                <c:pt idx="1">
                  <c:v>0.16594790000000001</c:v>
                </c:pt>
                <c:pt idx="2">
                  <c:v>0.14338229999999999</c:v>
                </c:pt>
                <c:pt idx="3">
                  <c:v>0.13123199999999999</c:v>
                </c:pt>
                <c:pt idx="4">
                  <c:v>0.26721800000000001</c:v>
                </c:pt>
                <c:pt idx="5">
                  <c:v>0.26215810000000001</c:v>
                </c:pt>
                <c:pt idx="6">
                  <c:v>0.15468689999999999</c:v>
                </c:pt>
                <c:pt idx="7">
                  <c:v>0.2365244</c:v>
                </c:pt>
                <c:pt idx="8">
                  <c:v>0.23652899999999999</c:v>
                </c:pt>
                <c:pt idx="9">
                  <c:v>0.2472963</c:v>
                </c:pt>
                <c:pt idx="10">
                  <c:v>0.20713819999999999</c:v>
                </c:pt>
                <c:pt idx="11">
                  <c:v>0.2236841</c:v>
                </c:pt>
                <c:pt idx="12">
                  <c:v>0.19343840000000001</c:v>
                </c:pt>
                <c:pt idx="13">
                  <c:v>0.3373217</c:v>
                </c:pt>
                <c:pt idx="14">
                  <c:v>0.22663549999999999</c:v>
                </c:pt>
                <c:pt idx="15">
                  <c:v>0.28341080000000002</c:v>
                </c:pt>
                <c:pt idx="16">
                  <c:v>0.1633039</c:v>
                </c:pt>
                <c:pt idx="17">
                  <c:v>0.27574330000000002</c:v>
                </c:pt>
                <c:pt idx="18">
                  <c:v>0.1889632</c:v>
                </c:pt>
                <c:pt idx="19">
                  <c:v>0.24367440000000001</c:v>
                </c:pt>
                <c:pt idx="20">
                  <c:v>0.20953669999999999</c:v>
                </c:pt>
                <c:pt idx="21">
                  <c:v>0.24966459999999999</c:v>
                </c:pt>
                <c:pt idx="22">
                  <c:v>0.34398069999999997</c:v>
                </c:pt>
                <c:pt idx="23">
                  <c:v>0.24531749999999999</c:v>
                </c:pt>
                <c:pt idx="24">
                  <c:v>0.3235479</c:v>
                </c:pt>
                <c:pt idx="25">
                  <c:v>0.27699960000000001</c:v>
                </c:pt>
                <c:pt idx="26">
                  <c:v>0.27162829999999999</c:v>
                </c:pt>
                <c:pt idx="27">
                  <c:v>0.26663910000000002</c:v>
                </c:pt>
                <c:pt idx="28">
                  <c:v>0.34937479999999999</c:v>
                </c:pt>
                <c:pt idx="29">
                  <c:v>0.19074840000000001</c:v>
                </c:pt>
                <c:pt idx="30">
                  <c:v>0.21410090000000001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21-4706-9732-E5A569D370A6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ad'!$E$56:$AI$56</c:f>
              <c:numCache>
                <c:formatCode>0.00</c:formatCode>
                <c:ptCount val="31"/>
                <c:pt idx="1">
                  <c:v>0.88229780000000002</c:v>
                </c:pt>
                <c:pt idx="2">
                  <c:v>0.51396010000000003</c:v>
                </c:pt>
                <c:pt idx="3">
                  <c:v>0.4749099</c:v>
                </c:pt>
                <c:pt idx="4">
                  <c:v>0.67604889999999995</c:v>
                </c:pt>
                <c:pt idx="5">
                  <c:v>0.60153480000000004</c:v>
                </c:pt>
                <c:pt idx="6">
                  <c:v>0.4384035</c:v>
                </c:pt>
                <c:pt idx="7">
                  <c:v>0.56247930000000002</c:v>
                </c:pt>
                <c:pt idx="8">
                  <c:v>0.58361909999999995</c:v>
                </c:pt>
                <c:pt idx="9">
                  <c:v>0.53667520000000002</c:v>
                </c:pt>
                <c:pt idx="10">
                  <c:v>0.47674509999999998</c:v>
                </c:pt>
                <c:pt idx="11">
                  <c:v>0.49518390000000001</c:v>
                </c:pt>
                <c:pt idx="12">
                  <c:v>0.44418990000000003</c:v>
                </c:pt>
                <c:pt idx="13">
                  <c:v>0.66002629999999995</c:v>
                </c:pt>
                <c:pt idx="14">
                  <c:v>0.4741976</c:v>
                </c:pt>
                <c:pt idx="15">
                  <c:v>0.56060200000000004</c:v>
                </c:pt>
                <c:pt idx="16">
                  <c:v>0.35383389999999998</c:v>
                </c:pt>
                <c:pt idx="17">
                  <c:v>0.57694449999999997</c:v>
                </c:pt>
                <c:pt idx="18">
                  <c:v>0.42054459999999999</c:v>
                </c:pt>
                <c:pt idx="19">
                  <c:v>0.48966369999999998</c:v>
                </c:pt>
                <c:pt idx="20">
                  <c:v>0.41887200000000002</c:v>
                </c:pt>
                <c:pt idx="21">
                  <c:v>0.47674660000000002</c:v>
                </c:pt>
                <c:pt idx="22">
                  <c:v>0.6227762</c:v>
                </c:pt>
                <c:pt idx="23">
                  <c:v>0.48601169999999999</c:v>
                </c:pt>
                <c:pt idx="24">
                  <c:v>0.59095299999999995</c:v>
                </c:pt>
                <c:pt idx="25">
                  <c:v>0.52208460000000001</c:v>
                </c:pt>
                <c:pt idx="26">
                  <c:v>0.48503960000000002</c:v>
                </c:pt>
                <c:pt idx="27">
                  <c:v>0.47676230000000003</c:v>
                </c:pt>
                <c:pt idx="28">
                  <c:v>0.63196300000000005</c:v>
                </c:pt>
                <c:pt idx="29">
                  <c:v>0.37607370000000001</c:v>
                </c:pt>
                <c:pt idx="30">
                  <c:v>0.48250510000000002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021-4706-9732-E5A569D37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17112"/>
        <c:axId val="699818680"/>
      </c:scatterChart>
      <c:valAx>
        <c:axId val="69981711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18680"/>
        <c:crosses val="autoZero"/>
        <c:crossBetween val="midCat"/>
        <c:majorUnit val="4"/>
        <c:minorUnit val="1"/>
      </c:valAx>
      <c:valAx>
        <c:axId val="69981868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17112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Pimpelmees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1B4-45DA-AFD8-73B099C56290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1B4-45DA-AFD8-73B099C56290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juv'!$E$54:$AI$54</c:f>
              <c:numCache>
                <c:formatCode>0.00</c:formatCode>
                <c:ptCount val="31"/>
                <c:pt idx="0">
                  <c:v>9.7259300000000007E-2</c:v>
                </c:pt>
                <c:pt idx="1">
                  <c:v>7.3796200000000006E-2</c:v>
                </c:pt>
                <c:pt idx="3">
                  <c:v>0.1120684</c:v>
                </c:pt>
                <c:pt idx="4">
                  <c:v>9.9876400000000004E-2</c:v>
                </c:pt>
                <c:pt idx="5">
                  <c:v>8.7050500000000003E-2</c:v>
                </c:pt>
                <c:pt idx="6">
                  <c:v>8.6116200000000004E-2</c:v>
                </c:pt>
                <c:pt idx="8">
                  <c:v>7.6645500000000005E-2</c:v>
                </c:pt>
                <c:pt idx="9">
                  <c:v>0.10091609999999999</c:v>
                </c:pt>
                <c:pt idx="10">
                  <c:v>5.4246599999999999E-2</c:v>
                </c:pt>
                <c:pt idx="11">
                  <c:v>5.5274799999999999E-2</c:v>
                </c:pt>
                <c:pt idx="12">
                  <c:v>5.0480799999999999E-2</c:v>
                </c:pt>
                <c:pt idx="13">
                  <c:v>8.0849799999999999E-2</c:v>
                </c:pt>
                <c:pt idx="14">
                  <c:v>7.8780799999999998E-2</c:v>
                </c:pt>
                <c:pt idx="15">
                  <c:v>9.0121000000000007E-2</c:v>
                </c:pt>
                <c:pt idx="17">
                  <c:v>7.6286900000000005E-2</c:v>
                </c:pt>
                <c:pt idx="19">
                  <c:v>0.1191957</c:v>
                </c:pt>
                <c:pt idx="20">
                  <c:v>8.7966000000000003E-2</c:v>
                </c:pt>
                <c:pt idx="21">
                  <c:v>7.6849399999999998E-2</c:v>
                </c:pt>
                <c:pt idx="22">
                  <c:v>8.6933800000000006E-2</c:v>
                </c:pt>
                <c:pt idx="23">
                  <c:v>6.1510299999999997E-2</c:v>
                </c:pt>
                <c:pt idx="24">
                  <c:v>9.1162000000000007E-2</c:v>
                </c:pt>
                <c:pt idx="25">
                  <c:v>6.1046799999999998E-2</c:v>
                </c:pt>
                <c:pt idx="26">
                  <c:v>8.0609700000000006E-2</c:v>
                </c:pt>
                <c:pt idx="27">
                  <c:v>5.75407E-2</c:v>
                </c:pt>
                <c:pt idx="28">
                  <c:v>8.3060099999999998E-2</c:v>
                </c:pt>
                <c:pt idx="30">
                  <c:v>5.7634999999999999E-2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B4-45DA-AFD8-73B099C56290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juv'!$E$55:$AI$55</c:f>
              <c:numCache>
                <c:formatCode>0.00</c:formatCode>
                <c:ptCount val="31"/>
                <c:pt idx="0">
                  <c:v>2.99051E-2</c:v>
                </c:pt>
                <c:pt idx="1">
                  <c:v>2.6956000000000001E-2</c:v>
                </c:pt>
                <c:pt idx="3">
                  <c:v>5.8906E-2</c:v>
                </c:pt>
                <c:pt idx="4">
                  <c:v>5.5541699999999999E-2</c:v>
                </c:pt>
                <c:pt idx="5">
                  <c:v>4.0628699999999997E-2</c:v>
                </c:pt>
                <c:pt idx="6">
                  <c:v>4.9935599999999997E-2</c:v>
                </c:pt>
                <c:pt idx="8">
                  <c:v>4.66624E-2</c:v>
                </c:pt>
                <c:pt idx="9">
                  <c:v>5.8498500000000002E-2</c:v>
                </c:pt>
                <c:pt idx="10">
                  <c:v>3.2027300000000002E-2</c:v>
                </c:pt>
                <c:pt idx="11">
                  <c:v>3.2090100000000003E-2</c:v>
                </c:pt>
                <c:pt idx="12">
                  <c:v>2.4847999999999999E-2</c:v>
                </c:pt>
                <c:pt idx="13">
                  <c:v>4.8549700000000001E-2</c:v>
                </c:pt>
                <c:pt idx="14">
                  <c:v>4.9135600000000001E-2</c:v>
                </c:pt>
                <c:pt idx="15">
                  <c:v>5.7412699999999997E-2</c:v>
                </c:pt>
                <c:pt idx="17">
                  <c:v>4.7026400000000003E-2</c:v>
                </c:pt>
                <c:pt idx="19">
                  <c:v>7.8034999999999993E-2</c:v>
                </c:pt>
                <c:pt idx="20">
                  <c:v>5.9572100000000003E-2</c:v>
                </c:pt>
                <c:pt idx="21">
                  <c:v>5.0055000000000002E-2</c:v>
                </c:pt>
                <c:pt idx="22">
                  <c:v>4.84956E-2</c:v>
                </c:pt>
                <c:pt idx="23">
                  <c:v>4.1218999999999999E-2</c:v>
                </c:pt>
                <c:pt idx="24">
                  <c:v>5.8774800000000002E-2</c:v>
                </c:pt>
                <c:pt idx="25">
                  <c:v>4.3072399999999997E-2</c:v>
                </c:pt>
                <c:pt idx="26">
                  <c:v>5.2476599999999998E-2</c:v>
                </c:pt>
                <c:pt idx="27">
                  <c:v>3.4611200000000002E-2</c:v>
                </c:pt>
                <c:pt idx="28">
                  <c:v>5.7760100000000002E-2</c:v>
                </c:pt>
                <c:pt idx="30">
                  <c:v>3.2030000000000003E-2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1B4-45DA-AFD8-73B099C56290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juv'!$E$56:$AI$56</c:f>
              <c:numCache>
                <c:formatCode>0.00</c:formatCode>
                <c:ptCount val="31"/>
                <c:pt idx="0">
                  <c:v>0.27353810000000001</c:v>
                </c:pt>
                <c:pt idx="1">
                  <c:v>0.18643390000000001</c:v>
                </c:pt>
                <c:pt idx="3">
                  <c:v>0.20286709999999999</c:v>
                </c:pt>
                <c:pt idx="4">
                  <c:v>0.1731134</c:v>
                </c:pt>
                <c:pt idx="5">
                  <c:v>0.1767418</c:v>
                </c:pt>
                <c:pt idx="6">
                  <c:v>0.1445234</c:v>
                </c:pt>
                <c:pt idx="8">
                  <c:v>0.1234005</c:v>
                </c:pt>
                <c:pt idx="9">
                  <c:v>0.1685837</c:v>
                </c:pt>
                <c:pt idx="10">
                  <c:v>9.0440599999999996E-2</c:v>
                </c:pt>
                <c:pt idx="11">
                  <c:v>9.3590499999999993E-2</c:v>
                </c:pt>
                <c:pt idx="12">
                  <c:v>9.9848599999999996E-2</c:v>
                </c:pt>
                <c:pt idx="13">
                  <c:v>0.13166530000000001</c:v>
                </c:pt>
                <c:pt idx="14">
                  <c:v>0.12398000000000001</c:v>
                </c:pt>
                <c:pt idx="15">
                  <c:v>0.13872090000000001</c:v>
                </c:pt>
                <c:pt idx="17">
                  <c:v>0.1214335</c:v>
                </c:pt>
                <c:pt idx="19">
                  <c:v>0.17787829999999999</c:v>
                </c:pt>
                <c:pt idx="20">
                  <c:v>0.12805069999999999</c:v>
                </c:pt>
                <c:pt idx="21">
                  <c:v>0.1162318</c:v>
                </c:pt>
                <c:pt idx="22">
                  <c:v>0.15100369999999999</c:v>
                </c:pt>
                <c:pt idx="23">
                  <c:v>9.0843999999999994E-2</c:v>
                </c:pt>
                <c:pt idx="24">
                  <c:v>0.13876459999999999</c:v>
                </c:pt>
                <c:pt idx="25">
                  <c:v>8.5849099999999998E-2</c:v>
                </c:pt>
                <c:pt idx="26">
                  <c:v>0.12188499999999999</c:v>
                </c:pt>
                <c:pt idx="27">
                  <c:v>9.4178799999999993E-2</c:v>
                </c:pt>
                <c:pt idx="28">
                  <c:v>0.11805350000000001</c:v>
                </c:pt>
                <c:pt idx="30">
                  <c:v>0.1015611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1B4-45DA-AFD8-73B099C56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22208"/>
        <c:axId val="699822600"/>
      </c:scatterChart>
      <c:valAx>
        <c:axId val="69982220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2600"/>
        <c:crosses val="autoZero"/>
        <c:crossBetween val="midCat"/>
        <c:majorUnit val="4"/>
        <c:minorUnit val="1"/>
      </c:valAx>
      <c:valAx>
        <c:axId val="699822600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2208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Koolmees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274-4280-BD35-96E55B2ECA38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274-4280-BD35-96E55B2ECA38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reproductie!$E$57:$AJ$57</c:f>
              <c:numCache>
                <c:formatCode>0.00</c:formatCode>
                <c:ptCount val="32"/>
                <c:pt idx="0">
                  <c:v>2.5804888774025798</c:v>
                </c:pt>
                <c:pt idx="1">
                  <c:v>5.4018804854806604</c:v>
                </c:pt>
                <c:pt idx="2">
                  <c:v>3.18919509621995</c:v>
                </c:pt>
                <c:pt idx="3">
                  <c:v>2.95801668907739</c:v>
                </c:pt>
                <c:pt idx="4">
                  <c:v>4.5393630045827704</c:v>
                </c:pt>
                <c:pt idx="5">
                  <c:v>3.1504463965344902</c:v>
                </c:pt>
                <c:pt idx="6">
                  <c:v>4.4514780379920502</c:v>
                </c:pt>
                <c:pt idx="7">
                  <c:v>2.4339019219022</c:v>
                </c:pt>
                <c:pt idx="8">
                  <c:v>4.5851002367017699</c:v>
                </c:pt>
                <c:pt idx="9">
                  <c:v>4.0614415568383704</c:v>
                </c:pt>
                <c:pt idx="10">
                  <c:v>4.2605743422841602</c:v>
                </c:pt>
                <c:pt idx="11">
                  <c:v>3.8728373855405498</c:v>
                </c:pt>
                <c:pt idx="12">
                  <c:v>2.6924078840357399</c:v>
                </c:pt>
                <c:pt idx="13">
                  <c:v>3.40610800849218</c:v>
                </c:pt>
                <c:pt idx="14">
                  <c:v>2.9602472903929899</c:v>
                </c:pt>
                <c:pt idx="15">
                  <c:v>4.4776200545679199</c:v>
                </c:pt>
                <c:pt idx="16">
                  <c:v>5.3023565310942802</c:v>
                </c:pt>
                <c:pt idx="17">
                  <c:v>4.1584244183515304</c:v>
                </c:pt>
                <c:pt idx="18">
                  <c:v>4.1568072964246499</c:v>
                </c:pt>
                <c:pt idx="19">
                  <c:v>2.8025249040890001</c:v>
                </c:pt>
                <c:pt idx="20">
                  <c:v>4.4811425626464301</c:v>
                </c:pt>
                <c:pt idx="21">
                  <c:v>2.42133376941073</c:v>
                </c:pt>
                <c:pt idx="22">
                  <c:v>2.6291027493341801</c:v>
                </c:pt>
                <c:pt idx="23">
                  <c:v>5.4189461863778403</c:v>
                </c:pt>
                <c:pt idx="24">
                  <c:v>3.93284520284845</c:v>
                </c:pt>
                <c:pt idx="25">
                  <c:v>6.0558782626676297</c:v>
                </c:pt>
                <c:pt idx="26">
                  <c:v>3.60949481784324</c:v>
                </c:pt>
                <c:pt idx="27">
                  <c:v>3.0396661275169299</c:v>
                </c:pt>
                <c:pt idx="28">
                  <c:v>6.71074048109854</c:v>
                </c:pt>
                <c:pt idx="29">
                  <c:v>3.2917844846989199</c:v>
                </c:pt>
                <c:pt idx="30">
                  <c:v>4.3680159083579904</c:v>
                </c:pt>
                <c:pt idx="31">
                  <c:v>5.7735525657362796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74-4280-BD35-96E55B2ECA38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reproductie!$E$58:$AJ$58</c:f>
              <c:numCache>
                <c:formatCode>0.00</c:formatCode>
                <c:ptCount val="32"/>
                <c:pt idx="0">
                  <c:v>0.98109824747556196</c:v>
                </c:pt>
                <c:pt idx="1">
                  <c:v>3.1088499667336098</c:v>
                </c:pt>
                <c:pt idx="2">
                  <c:v>2.1651916716842701</c:v>
                </c:pt>
                <c:pt idx="3">
                  <c:v>1.9672289537357099</c:v>
                </c:pt>
                <c:pt idx="4">
                  <c:v>3.01868777623275</c:v>
                </c:pt>
                <c:pt idx="5">
                  <c:v>2.1545857658080498</c:v>
                </c:pt>
                <c:pt idx="6">
                  <c:v>3.0756898907649899</c:v>
                </c:pt>
                <c:pt idx="7">
                  <c:v>1.68129697388926</c:v>
                </c:pt>
                <c:pt idx="8">
                  <c:v>3.1867724477017099</c:v>
                </c:pt>
                <c:pt idx="9">
                  <c:v>2.8680533485172601</c:v>
                </c:pt>
                <c:pt idx="10">
                  <c:v>3.0057885274416098</c:v>
                </c:pt>
                <c:pt idx="11">
                  <c:v>2.81900477787423</c:v>
                </c:pt>
                <c:pt idx="12">
                  <c:v>1.9204448265434899</c:v>
                </c:pt>
                <c:pt idx="13">
                  <c:v>2.4858730336996802</c:v>
                </c:pt>
                <c:pt idx="14">
                  <c:v>2.13827950597384</c:v>
                </c:pt>
                <c:pt idx="15">
                  <c:v>3.2075608773439699</c:v>
                </c:pt>
                <c:pt idx="16">
                  <c:v>3.8437947982181102</c:v>
                </c:pt>
                <c:pt idx="17">
                  <c:v>3.01678041906393</c:v>
                </c:pt>
                <c:pt idx="18">
                  <c:v>2.9936112626784799</c:v>
                </c:pt>
                <c:pt idx="19">
                  <c:v>2.0289836516675499</c:v>
                </c:pt>
                <c:pt idx="20">
                  <c:v>3.2787529342692401</c:v>
                </c:pt>
                <c:pt idx="21">
                  <c:v>1.76529124889428</c:v>
                </c:pt>
                <c:pt idx="22">
                  <c:v>1.88705726405235</c:v>
                </c:pt>
                <c:pt idx="23">
                  <c:v>3.9286746129939498</c:v>
                </c:pt>
                <c:pt idx="24">
                  <c:v>2.8591398317691699</c:v>
                </c:pt>
                <c:pt idx="25">
                  <c:v>4.4825502177752998</c:v>
                </c:pt>
                <c:pt idx="26">
                  <c:v>2.6462352806522098</c:v>
                </c:pt>
                <c:pt idx="27">
                  <c:v>2.2131864053980199</c:v>
                </c:pt>
                <c:pt idx="28">
                  <c:v>4.8877601298092301</c:v>
                </c:pt>
                <c:pt idx="29">
                  <c:v>2.39613564607204</c:v>
                </c:pt>
                <c:pt idx="30">
                  <c:v>3.1087665207460602</c:v>
                </c:pt>
                <c:pt idx="31">
                  <c:v>4.1234072417256602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74-4280-BD35-96E55B2ECA38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reproductie!$E$59:$AJ$59</c:f>
              <c:numCache>
                <c:formatCode>0.00</c:formatCode>
                <c:ptCount val="32"/>
                <c:pt idx="0">
                  <c:v>7.3520636075411403</c:v>
                </c:pt>
                <c:pt idx="1">
                  <c:v>9.6398009951809804</c:v>
                </c:pt>
                <c:pt idx="2">
                  <c:v>4.7386722013123599</c:v>
                </c:pt>
                <c:pt idx="3">
                  <c:v>4.4947988344959402</c:v>
                </c:pt>
                <c:pt idx="4">
                  <c:v>6.9249913937569598</c:v>
                </c:pt>
                <c:pt idx="5">
                  <c:v>4.6543727662559302</c:v>
                </c:pt>
                <c:pt idx="6">
                  <c:v>6.5139324843828996</c:v>
                </c:pt>
                <c:pt idx="7">
                  <c:v>3.5517728068885002</c:v>
                </c:pt>
                <c:pt idx="8">
                  <c:v>6.6670522463130197</c:v>
                </c:pt>
                <c:pt idx="9">
                  <c:v>5.8107669415116696</c:v>
                </c:pt>
                <c:pt idx="10">
                  <c:v>6.1026862142673401</c:v>
                </c:pt>
                <c:pt idx="11">
                  <c:v>5.3718732138100203</c:v>
                </c:pt>
                <c:pt idx="12">
                  <c:v>3.8071584635365099</c:v>
                </c:pt>
                <c:pt idx="13">
                  <c:v>4.7112804800669901</c:v>
                </c:pt>
                <c:pt idx="14">
                  <c:v>4.1350195959042804</c:v>
                </c:pt>
                <c:pt idx="15">
                  <c:v>6.3152841921880096</c:v>
                </c:pt>
                <c:pt idx="16">
                  <c:v>7.3904440635837299</c:v>
                </c:pt>
                <c:pt idx="17">
                  <c:v>5.7891265908668599</c:v>
                </c:pt>
                <c:pt idx="18">
                  <c:v>5.8275380724167496</c:v>
                </c:pt>
                <c:pt idx="19">
                  <c:v>3.9039522172963799</c:v>
                </c:pt>
                <c:pt idx="20">
                  <c:v>6.1838301717896798</c:v>
                </c:pt>
                <c:pt idx="21">
                  <c:v>3.34868118535816</c:v>
                </c:pt>
                <c:pt idx="22">
                  <c:v>3.6937084683079102</c:v>
                </c:pt>
                <c:pt idx="23">
                  <c:v>7.5502653484405098</c:v>
                </c:pt>
                <c:pt idx="24">
                  <c:v>5.46117721667156</c:v>
                </c:pt>
                <c:pt idx="25">
                  <c:v>8.2607716705127796</c:v>
                </c:pt>
                <c:pt idx="26">
                  <c:v>4.9684698393674198</c:v>
                </c:pt>
                <c:pt idx="27">
                  <c:v>4.2108267312431602</c:v>
                </c:pt>
                <c:pt idx="28">
                  <c:v>9.3078084000449408</c:v>
                </c:pt>
                <c:pt idx="29">
                  <c:v>4.5625447399190202</c:v>
                </c:pt>
                <c:pt idx="30">
                  <c:v>6.1988509424510596</c:v>
                </c:pt>
                <c:pt idx="31">
                  <c:v>8.1687061517681006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74-4280-BD35-96E55B2EC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20248"/>
        <c:axId val="699825344"/>
      </c:scatterChart>
      <c:valAx>
        <c:axId val="69982024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5344"/>
        <c:crosses val="autoZero"/>
        <c:crossBetween val="midCat"/>
        <c:majorUnit val="4"/>
        <c:minorUnit val="1"/>
      </c:valAx>
      <c:valAx>
        <c:axId val="699825344"/>
        <c:scaling>
          <c:orientation val="minMax"/>
          <c:max val="1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0248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Koolmees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939-4339-A8EC-83F7BBC028DE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939-4339-A8EC-83F7BBC028DE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ad'!$E$57:$AI$57</c:f>
              <c:numCache>
                <c:formatCode>0.00</c:formatCode>
                <c:ptCount val="31"/>
                <c:pt idx="1">
                  <c:v>0.25552069999999999</c:v>
                </c:pt>
                <c:pt idx="2">
                  <c:v>0.34898109999999999</c:v>
                </c:pt>
                <c:pt idx="3">
                  <c:v>0.35124339999999998</c:v>
                </c:pt>
                <c:pt idx="4">
                  <c:v>0.29420089999999999</c:v>
                </c:pt>
                <c:pt idx="5">
                  <c:v>0.43123990000000001</c:v>
                </c:pt>
                <c:pt idx="6">
                  <c:v>0.42843599999999998</c:v>
                </c:pt>
                <c:pt idx="7">
                  <c:v>0.32569969999999998</c:v>
                </c:pt>
                <c:pt idx="8">
                  <c:v>0.39079520000000001</c:v>
                </c:pt>
                <c:pt idx="9">
                  <c:v>0.48900320000000003</c:v>
                </c:pt>
                <c:pt idx="10">
                  <c:v>0.24745049999999999</c:v>
                </c:pt>
                <c:pt idx="11">
                  <c:v>0.3584599</c:v>
                </c:pt>
                <c:pt idx="12">
                  <c:v>0.44255220000000001</c:v>
                </c:pt>
                <c:pt idx="13">
                  <c:v>0.33560030000000002</c:v>
                </c:pt>
                <c:pt idx="14">
                  <c:v>0.31683210000000001</c:v>
                </c:pt>
                <c:pt idx="15">
                  <c:v>0.38136920000000002</c:v>
                </c:pt>
                <c:pt idx="16">
                  <c:v>0.40966760000000002</c:v>
                </c:pt>
                <c:pt idx="17">
                  <c:v>0.36832199999999998</c:v>
                </c:pt>
                <c:pt idx="18">
                  <c:v>0.37334299999999998</c:v>
                </c:pt>
                <c:pt idx="19">
                  <c:v>0.47766530000000001</c:v>
                </c:pt>
                <c:pt idx="20">
                  <c:v>0.46520830000000002</c:v>
                </c:pt>
                <c:pt idx="21">
                  <c:v>0.37848009999999999</c:v>
                </c:pt>
                <c:pt idx="22">
                  <c:v>0.4728617</c:v>
                </c:pt>
                <c:pt idx="23">
                  <c:v>0.4708137</c:v>
                </c:pt>
                <c:pt idx="24">
                  <c:v>0.39843820000000002</c:v>
                </c:pt>
                <c:pt idx="25">
                  <c:v>0.38017260000000003</c:v>
                </c:pt>
                <c:pt idx="26">
                  <c:v>0.43157649999999997</c:v>
                </c:pt>
                <c:pt idx="27">
                  <c:v>0.35941689999999998</c:v>
                </c:pt>
                <c:pt idx="28">
                  <c:v>0.48697249999999997</c:v>
                </c:pt>
                <c:pt idx="29">
                  <c:v>0.31781759999999998</c:v>
                </c:pt>
                <c:pt idx="30">
                  <c:v>0.36002780000000001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39-4339-A8EC-83F7BBC028DE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ad'!$E$58:$AI$58</c:f>
              <c:numCache>
                <c:formatCode>0.00</c:formatCode>
                <c:ptCount val="31"/>
                <c:pt idx="1">
                  <c:v>8.9149300000000001E-2</c:v>
                </c:pt>
                <c:pt idx="2">
                  <c:v>0.2259446</c:v>
                </c:pt>
                <c:pt idx="3">
                  <c:v>0.2230094</c:v>
                </c:pt>
                <c:pt idx="4">
                  <c:v>0.17943020000000001</c:v>
                </c:pt>
                <c:pt idx="5">
                  <c:v>0.2892343</c:v>
                </c:pt>
                <c:pt idx="6">
                  <c:v>0.2835453</c:v>
                </c:pt>
                <c:pt idx="7">
                  <c:v>0.21610940000000001</c:v>
                </c:pt>
                <c:pt idx="8">
                  <c:v>0.26137660000000001</c:v>
                </c:pt>
                <c:pt idx="9">
                  <c:v>0.34703210000000001</c:v>
                </c:pt>
                <c:pt idx="10">
                  <c:v>0.16360240000000001</c:v>
                </c:pt>
                <c:pt idx="11">
                  <c:v>0.26048290000000002</c:v>
                </c:pt>
                <c:pt idx="12">
                  <c:v>0.33096619999999999</c:v>
                </c:pt>
                <c:pt idx="13">
                  <c:v>0.2476912</c:v>
                </c:pt>
                <c:pt idx="14">
                  <c:v>0.2300324</c:v>
                </c:pt>
                <c:pt idx="15">
                  <c:v>0.27598230000000001</c:v>
                </c:pt>
                <c:pt idx="16">
                  <c:v>0.29981669999999999</c:v>
                </c:pt>
                <c:pt idx="17">
                  <c:v>0.27019339999999997</c:v>
                </c:pt>
                <c:pt idx="18">
                  <c:v>0.28243580000000001</c:v>
                </c:pt>
                <c:pt idx="19">
                  <c:v>0.37520189999999998</c:v>
                </c:pt>
                <c:pt idx="20">
                  <c:v>0.36890869999999998</c:v>
                </c:pt>
                <c:pt idx="21">
                  <c:v>0.29934339999999998</c:v>
                </c:pt>
                <c:pt idx="22">
                  <c:v>0.37445139999999999</c:v>
                </c:pt>
                <c:pt idx="23">
                  <c:v>0.36664459999999999</c:v>
                </c:pt>
                <c:pt idx="24">
                  <c:v>0.3130194</c:v>
                </c:pt>
                <c:pt idx="25">
                  <c:v>0.29920560000000002</c:v>
                </c:pt>
                <c:pt idx="26">
                  <c:v>0.3427096</c:v>
                </c:pt>
                <c:pt idx="27">
                  <c:v>0.282161</c:v>
                </c:pt>
                <c:pt idx="28">
                  <c:v>0.3761854</c:v>
                </c:pt>
                <c:pt idx="29">
                  <c:v>0.24243529999999999</c:v>
                </c:pt>
                <c:pt idx="30">
                  <c:v>0.25544289999999997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939-4339-A8EC-83F7BBC028DE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ad'!$E$59:$AI$59</c:f>
              <c:numCache>
                <c:formatCode>0.00</c:formatCode>
                <c:ptCount val="31"/>
                <c:pt idx="1">
                  <c:v>0.54619379999999995</c:v>
                </c:pt>
                <c:pt idx="2">
                  <c:v>0.49607810000000002</c:v>
                </c:pt>
                <c:pt idx="3">
                  <c:v>0.50526420000000005</c:v>
                </c:pt>
                <c:pt idx="4">
                  <c:v>0.44277109999999997</c:v>
                </c:pt>
                <c:pt idx="5">
                  <c:v>0.58553010000000005</c:v>
                </c:pt>
                <c:pt idx="6">
                  <c:v>0.58673229999999998</c:v>
                </c:pt>
                <c:pt idx="7">
                  <c:v>0.45836779999999999</c:v>
                </c:pt>
                <c:pt idx="8">
                  <c:v>0.5376495</c:v>
                </c:pt>
                <c:pt idx="9">
                  <c:v>0.63277079999999997</c:v>
                </c:pt>
                <c:pt idx="10">
                  <c:v>0.35598190000000002</c:v>
                </c:pt>
                <c:pt idx="11">
                  <c:v>0.46987410000000002</c:v>
                </c:pt>
                <c:pt idx="12">
                  <c:v>0.56025499999999995</c:v>
                </c:pt>
                <c:pt idx="13">
                  <c:v>0.43660260000000001</c:v>
                </c:pt>
                <c:pt idx="14">
                  <c:v>0.41857909999999998</c:v>
                </c:pt>
                <c:pt idx="15">
                  <c:v>0.49924950000000001</c:v>
                </c:pt>
                <c:pt idx="16">
                  <c:v>0.52933920000000001</c:v>
                </c:pt>
                <c:pt idx="17">
                  <c:v>0.47871219999999998</c:v>
                </c:pt>
                <c:pt idx="18">
                  <c:v>0.47417490000000001</c:v>
                </c:pt>
                <c:pt idx="19">
                  <c:v>0.58204339999999999</c:v>
                </c:pt>
                <c:pt idx="20">
                  <c:v>0.56417329999999999</c:v>
                </c:pt>
                <c:pt idx="21">
                  <c:v>0.46466350000000001</c:v>
                </c:pt>
                <c:pt idx="22">
                  <c:v>0.57342709999999997</c:v>
                </c:pt>
                <c:pt idx="23">
                  <c:v>0.57758860000000001</c:v>
                </c:pt>
                <c:pt idx="24">
                  <c:v>0.49052289999999998</c:v>
                </c:pt>
                <c:pt idx="25">
                  <c:v>0.46840530000000002</c:v>
                </c:pt>
                <c:pt idx="26">
                  <c:v>0.52507859999999995</c:v>
                </c:pt>
                <c:pt idx="27">
                  <c:v>0.44472080000000003</c:v>
                </c:pt>
                <c:pt idx="28">
                  <c:v>0.59905470000000005</c:v>
                </c:pt>
                <c:pt idx="29">
                  <c:v>0.40413500000000002</c:v>
                </c:pt>
                <c:pt idx="30">
                  <c:v>0.47983700000000001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939-4339-A8EC-83F7BBC0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14760"/>
        <c:axId val="699815152"/>
      </c:scatterChart>
      <c:valAx>
        <c:axId val="69981476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15152"/>
        <c:crosses val="autoZero"/>
        <c:crossBetween val="midCat"/>
        <c:majorUnit val="4"/>
        <c:minorUnit val="1"/>
      </c:valAx>
      <c:valAx>
        <c:axId val="69981515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14760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Koolmees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3C4-4AE2-BA6A-574DB4B9F769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juv'!$E$57:$AI$57</c:f>
              <c:numCache>
                <c:formatCode>0.00</c:formatCode>
                <c:ptCount val="31"/>
                <c:pt idx="0">
                  <c:v>5.1274300000000002E-2</c:v>
                </c:pt>
                <c:pt idx="1">
                  <c:v>0.13141249999999999</c:v>
                </c:pt>
                <c:pt idx="2">
                  <c:v>7.46333E-2</c:v>
                </c:pt>
                <c:pt idx="3">
                  <c:v>7.9076199999999999E-2</c:v>
                </c:pt>
                <c:pt idx="4">
                  <c:v>8.8238399999999995E-2</c:v>
                </c:pt>
                <c:pt idx="5">
                  <c:v>5.0537400000000003E-2</c:v>
                </c:pt>
                <c:pt idx="6">
                  <c:v>8.6205199999999996E-2</c:v>
                </c:pt>
                <c:pt idx="7">
                  <c:v>5.7598499999999997E-2</c:v>
                </c:pt>
                <c:pt idx="8">
                  <c:v>0.13101789999999999</c:v>
                </c:pt>
                <c:pt idx="9">
                  <c:v>7.8049999999999994E-2</c:v>
                </c:pt>
                <c:pt idx="10">
                  <c:v>9.8798800000000006E-2</c:v>
                </c:pt>
                <c:pt idx="11">
                  <c:v>5.3200200000000003E-2</c:v>
                </c:pt>
                <c:pt idx="12">
                  <c:v>0.1046381</c:v>
                </c:pt>
                <c:pt idx="13">
                  <c:v>0.10468719999999999</c:v>
                </c:pt>
                <c:pt idx="14">
                  <c:v>7.39123E-2</c:v>
                </c:pt>
                <c:pt idx="15">
                  <c:v>9.8531900000000006E-2</c:v>
                </c:pt>
                <c:pt idx="16">
                  <c:v>8.2708299999999998E-2</c:v>
                </c:pt>
                <c:pt idx="17">
                  <c:v>0.11409370000000001</c:v>
                </c:pt>
                <c:pt idx="18">
                  <c:v>6.2842200000000001E-2</c:v>
                </c:pt>
                <c:pt idx="19">
                  <c:v>0.1218451</c:v>
                </c:pt>
                <c:pt idx="20">
                  <c:v>0.1122296</c:v>
                </c:pt>
                <c:pt idx="21">
                  <c:v>0.1137939</c:v>
                </c:pt>
                <c:pt idx="22">
                  <c:v>0.13098190000000001</c:v>
                </c:pt>
                <c:pt idx="23">
                  <c:v>0.11752310000000001</c:v>
                </c:pt>
                <c:pt idx="24">
                  <c:v>0.1048444</c:v>
                </c:pt>
                <c:pt idx="25">
                  <c:v>6.8191000000000002E-2</c:v>
                </c:pt>
                <c:pt idx="26">
                  <c:v>9.2757500000000007E-2</c:v>
                </c:pt>
                <c:pt idx="27">
                  <c:v>6.7864099999999997E-2</c:v>
                </c:pt>
                <c:pt idx="28">
                  <c:v>0.1074452</c:v>
                </c:pt>
                <c:pt idx="29">
                  <c:v>5.9088000000000002E-2</c:v>
                </c:pt>
                <c:pt idx="30">
                  <c:v>0.1119532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C4-4AE2-BA6A-574DB4B9F769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juv'!$E$58:$AI$58</c:f>
              <c:numCache>
                <c:formatCode>0.00</c:formatCode>
                <c:ptCount val="31"/>
                <c:pt idx="0">
                  <c:v>6.9458999999999996E-3</c:v>
                </c:pt>
                <c:pt idx="1">
                  <c:v>7.4001600000000001E-2</c:v>
                </c:pt>
                <c:pt idx="2">
                  <c:v>4.28954E-2</c:v>
                </c:pt>
                <c:pt idx="3">
                  <c:v>4.3357199999999999E-2</c:v>
                </c:pt>
                <c:pt idx="4">
                  <c:v>5.5107400000000001E-2</c:v>
                </c:pt>
                <c:pt idx="5">
                  <c:v>2.6089999999999999E-2</c:v>
                </c:pt>
                <c:pt idx="6">
                  <c:v>5.5143200000000003E-2</c:v>
                </c:pt>
                <c:pt idx="7">
                  <c:v>2.9738799999999999E-2</c:v>
                </c:pt>
                <c:pt idx="8">
                  <c:v>9.1914200000000001E-2</c:v>
                </c:pt>
                <c:pt idx="9">
                  <c:v>4.9335900000000002E-2</c:v>
                </c:pt>
                <c:pt idx="10">
                  <c:v>6.8481100000000003E-2</c:v>
                </c:pt>
                <c:pt idx="11">
                  <c:v>3.50747E-2</c:v>
                </c:pt>
                <c:pt idx="12">
                  <c:v>7.07314E-2</c:v>
                </c:pt>
                <c:pt idx="13">
                  <c:v>7.5154299999999993E-2</c:v>
                </c:pt>
                <c:pt idx="14">
                  <c:v>4.82502E-2</c:v>
                </c:pt>
                <c:pt idx="15">
                  <c:v>7.0744299999999996E-2</c:v>
                </c:pt>
                <c:pt idx="16">
                  <c:v>5.9342899999999997E-2</c:v>
                </c:pt>
                <c:pt idx="17">
                  <c:v>8.4594699999999995E-2</c:v>
                </c:pt>
                <c:pt idx="18">
                  <c:v>4.2197400000000003E-2</c:v>
                </c:pt>
                <c:pt idx="19">
                  <c:v>8.7693300000000002E-2</c:v>
                </c:pt>
                <c:pt idx="20">
                  <c:v>8.5702100000000003E-2</c:v>
                </c:pt>
                <c:pt idx="21">
                  <c:v>8.12499E-2</c:v>
                </c:pt>
                <c:pt idx="22">
                  <c:v>9.2600399999999999E-2</c:v>
                </c:pt>
                <c:pt idx="23">
                  <c:v>8.8762099999999997E-2</c:v>
                </c:pt>
                <c:pt idx="24">
                  <c:v>7.6595700000000003E-2</c:v>
                </c:pt>
                <c:pt idx="25">
                  <c:v>5.08884E-2</c:v>
                </c:pt>
                <c:pt idx="26">
                  <c:v>6.7741300000000004E-2</c:v>
                </c:pt>
                <c:pt idx="27">
                  <c:v>4.5543199999999999E-2</c:v>
                </c:pt>
                <c:pt idx="28">
                  <c:v>8.2789000000000001E-2</c:v>
                </c:pt>
                <c:pt idx="29">
                  <c:v>3.81885E-2</c:v>
                </c:pt>
                <c:pt idx="30">
                  <c:v>7.7012700000000003E-2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C4-4AE2-BA6A-574DB4B9F769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juv'!$E$59:$AI$59</c:f>
              <c:numCache>
                <c:formatCode>0.00</c:formatCode>
                <c:ptCount val="31"/>
                <c:pt idx="0">
                  <c:v>0.29458309999999999</c:v>
                </c:pt>
                <c:pt idx="1">
                  <c:v>0.22265370000000001</c:v>
                </c:pt>
                <c:pt idx="2">
                  <c:v>0.1267441</c:v>
                </c:pt>
                <c:pt idx="3">
                  <c:v>0.13991770000000001</c:v>
                </c:pt>
                <c:pt idx="4">
                  <c:v>0.13837089999999999</c:v>
                </c:pt>
                <c:pt idx="5">
                  <c:v>9.5643500000000006E-2</c:v>
                </c:pt>
                <c:pt idx="6">
                  <c:v>0.13231399999999999</c:v>
                </c:pt>
                <c:pt idx="7">
                  <c:v>0.1086353</c:v>
                </c:pt>
                <c:pt idx="8">
                  <c:v>0.1833979</c:v>
                </c:pt>
                <c:pt idx="9">
                  <c:v>0.1213431</c:v>
                </c:pt>
                <c:pt idx="10">
                  <c:v>0.1405141</c:v>
                </c:pt>
                <c:pt idx="11">
                  <c:v>7.9916600000000004E-2</c:v>
                </c:pt>
                <c:pt idx="12">
                  <c:v>0.15213769999999999</c:v>
                </c:pt>
                <c:pt idx="13">
                  <c:v>0.14401839999999999</c:v>
                </c:pt>
                <c:pt idx="14">
                  <c:v>0.11162229999999999</c:v>
                </c:pt>
                <c:pt idx="15">
                  <c:v>0.13564100000000001</c:v>
                </c:pt>
                <c:pt idx="16">
                  <c:v>0.11415699999999999</c:v>
                </c:pt>
                <c:pt idx="17">
                  <c:v>0.15216950000000001</c:v>
                </c:pt>
                <c:pt idx="18">
                  <c:v>9.2610700000000004E-2</c:v>
                </c:pt>
                <c:pt idx="19">
                  <c:v>0.1668647</c:v>
                </c:pt>
                <c:pt idx="20">
                  <c:v>0.14565990000000001</c:v>
                </c:pt>
                <c:pt idx="21">
                  <c:v>0.15714359999999999</c:v>
                </c:pt>
                <c:pt idx="22">
                  <c:v>0.18207989999999999</c:v>
                </c:pt>
                <c:pt idx="23">
                  <c:v>0.1540279</c:v>
                </c:pt>
                <c:pt idx="24">
                  <c:v>0.14191029999999999</c:v>
                </c:pt>
                <c:pt idx="25">
                  <c:v>9.0813599999999994E-2</c:v>
                </c:pt>
                <c:pt idx="26">
                  <c:v>0.1257655</c:v>
                </c:pt>
                <c:pt idx="27">
                  <c:v>9.9978600000000001E-2</c:v>
                </c:pt>
                <c:pt idx="28">
                  <c:v>0.13833699999999999</c:v>
                </c:pt>
                <c:pt idx="29">
                  <c:v>9.0350700000000006E-2</c:v>
                </c:pt>
                <c:pt idx="30">
                  <c:v>0.1599981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3C4-4AE2-BA6A-574DB4B9F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21032"/>
        <c:axId val="699813976"/>
      </c:scatterChart>
      <c:valAx>
        <c:axId val="69982103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13976"/>
        <c:crosses val="autoZero"/>
        <c:crossBetween val="midCat"/>
        <c:majorUnit val="4"/>
        <c:minorUnit val="1"/>
      </c:valAx>
      <c:valAx>
        <c:axId val="699813976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1032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Vink</a:t>
            </a:r>
            <a:r>
              <a:rPr lang="nl-NL"/>
              <a:t>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994-48A4-8D37-34C117FD7274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reproductie!$E$60:$AJ$60</c:f>
              <c:numCache>
                <c:formatCode>0.00</c:formatCode>
                <c:ptCount val="32"/>
                <c:pt idx="1">
                  <c:v>0.71932508988518196</c:v>
                </c:pt>
                <c:pt idx="2">
                  <c:v>0.27467497007144098</c:v>
                </c:pt>
                <c:pt idx="3">
                  <c:v>0.28395106456547797</c:v>
                </c:pt>
                <c:pt idx="4">
                  <c:v>0.86308954232907698</c:v>
                </c:pt>
                <c:pt idx="5">
                  <c:v>0.43353423203792302</c:v>
                </c:pt>
                <c:pt idx="6">
                  <c:v>0.65512099868045703</c:v>
                </c:pt>
                <c:pt idx="7">
                  <c:v>0.43906969214435398</c:v>
                </c:pt>
                <c:pt idx="8">
                  <c:v>0.41242083378907801</c:v>
                </c:pt>
                <c:pt idx="9">
                  <c:v>0.50588617698905203</c:v>
                </c:pt>
                <c:pt idx="10">
                  <c:v>0.537900586883031</c:v>
                </c:pt>
                <c:pt idx="11">
                  <c:v>0.71648678631102902</c:v>
                </c:pt>
                <c:pt idx="12">
                  <c:v>0.44126173373641098</c:v>
                </c:pt>
                <c:pt idx="13">
                  <c:v>0.35576073201658998</c:v>
                </c:pt>
                <c:pt idx="14">
                  <c:v>0.32572514283024601</c:v>
                </c:pt>
                <c:pt idx="15">
                  <c:v>0.25327029996088901</c:v>
                </c:pt>
                <c:pt idx="16">
                  <c:v>0.36890331031722001</c:v>
                </c:pt>
                <c:pt idx="17">
                  <c:v>0.51447047209461605</c:v>
                </c:pt>
                <c:pt idx="18">
                  <c:v>0.32031306370844198</c:v>
                </c:pt>
                <c:pt idx="19">
                  <c:v>0.22146810172096301</c:v>
                </c:pt>
                <c:pt idx="20">
                  <c:v>0.86391510187317799</c:v>
                </c:pt>
                <c:pt idx="21">
                  <c:v>0.80627447076494596</c:v>
                </c:pt>
                <c:pt idx="22">
                  <c:v>0.51780397600480399</c:v>
                </c:pt>
                <c:pt idx="23">
                  <c:v>0.34388239635855899</c:v>
                </c:pt>
                <c:pt idx="24">
                  <c:v>0.81705829660096296</c:v>
                </c:pt>
                <c:pt idx="25">
                  <c:v>0.99408391597759405</c:v>
                </c:pt>
                <c:pt idx="26">
                  <c:v>0.88883355503586203</c:v>
                </c:pt>
                <c:pt idx="27">
                  <c:v>0.46862832900243701</c:v>
                </c:pt>
                <c:pt idx="28">
                  <c:v>1.13741620828845</c:v>
                </c:pt>
                <c:pt idx="29">
                  <c:v>0.56818048825113099</c:v>
                </c:pt>
                <c:pt idx="30">
                  <c:v>0.99557243819251395</c:v>
                </c:pt>
                <c:pt idx="31">
                  <c:v>0.74985100991095999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94-48A4-8D37-34C117FD7274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reproductie!$E$61:$AJ$61</c:f>
              <c:numCache>
                <c:formatCode>0.00</c:formatCode>
                <c:ptCount val="32"/>
                <c:pt idx="1">
                  <c:v>0.144879770094203</c:v>
                </c:pt>
                <c:pt idx="2">
                  <c:v>6.8118389038569899E-2</c:v>
                </c:pt>
                <c:pt idx="3">
                  <c:v>7.4389726293747599E-2</c:v>
                </c:pt>
                <c:pt idx="4">
                  <c:v>0.30507824037555997</c:v>
                </c:pt>
                <c:pt idx="5">
                  <c:v>0.13508651478630801</c:v>
                </c:pt>
                <c:pt idx="6">
                  <c:v>0.22553160484977</c:v>
                </c:pt>
                <c:pt idx="7">
                  <c:v>0.12735005656624901</c:v>
                </c:pt>
                <c:pt idx="8">
                  <c:v>0.14131604381160801</c:v>
                </c:pt>
                <c:pt idx="9">
                  <c:v>0.18167632500134701</c:v>
                </c:pt>
                <c:pt idx="10">
                  <c:v>0.208351856825047</c:v>
                </c:pt>
                <c:pt idx="11">
                  <c:v>0.27370145382805899</c:v>
                </c:pt>
                <c:pt idx="12">
                  <c:v>0.155699885197535</c:v>
                </c:pt>
                <c:pt idx="13">
                  <c:v>0.13594346291815401</c:v>
                </c:pt>
                <c:pt idx="14">
                  <c:v>0.117029884714695</c:v>
                </c:pt>
                <c:pt idx="15">
                  <c:v>7.5735221188778901E-2</c:v>
                </c:pt>
                <c:pt idx="16">
                  <c:v>0.138536669781613</c:v>
                </c:pt>
                <c:pt idx="17">
                  <c:v>0.20397935674939299</c:v>
                </c:pt>
                <c:pt idx="18">
                  <c:v>0.119825617746427</c:v>
                </c:pt>
                <c:pt idx="19">
                  <c:v>8.2996083137552898E-2</c:v>
                </c:pt>
                <c:pt idx="20">
                  <c:v>0.34795480932792999</c:v>
                </c:pt>
                <c:pt idx="21">
                  <c:v>0.31550194084604999</c:v>
                </c:pt>
                <c:pt idx="22">
                  <c:v>0.20116913051087301</c:v>
                </c:pt>
                <c:pt idx="23">
                  <c:v>0.12040215224143699</c:v>
                </c:pt>
                <c:pt idx="24">
                  <c:v>0.32092027951813201</c:v>
                </c:pt>
                <c:pt idx="25">
                  <c:v>0.40093599730861701</c:v>
                </c:pt>
                <c:pt idx="26">
                  <c:v>0.35699502539947398</c:v>
                </c:pt>
                <c:pt idx="27">
                  <c:v>0.18249721178627201</c:v>
                </c:pt>
                <c:pt idx="28">
                  <c:v>0.44885747605632098</c:v>
                </c:pt>
                <c:pt idx="29">
                  <c:v>0.22270885323612599</c:v>
                </c:pt>
                <c:pt idx="30">
                  <c:v>0.375053079677519</c:v>
                </c:pt>
                <c:pt idx="31">
                  <c:v>0.28775897874898798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94-48A4-8D37-34C117FD7274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reproductie!$E$62:$AJ$62</c:f>
              <c:numCache>
                <c:formatCode>0.00</c:formatCode>
                <c:ptCount val="32"/>
                <c:pt idx="1">
                  <c:v>3.3356779916058401</c:v>
                </c:pt>
                <c:pt idx="2">
                  <c:v>0.97326695265796903</c:v>
                </c:pt>
                <c:pt idx="3">
                  <c:v>0.95340390983476397</c:v>
                </c:pt>
                <c:pt idx="4">
                  <c:v>2.3340965625880901</c:v>
                </c:pt>
                <c:pt idx="5">
                  <c:v>1.2750189670182199</c:v>
                </c:pt>
                <c:pt idx="6">
                  <c:v>1.8063323572233601</c:v>
                </c:pt>
                <c:pt idx="7">
                  <c:v>1.38621491851461</c:v>
                </c:pt>
                <c:pt idx="8">
                  <c:v>1.1062787303355499</c:v>
                </c:pt>
                <c:pt idx="9">
                  <c:v>1.32690095427869</c:v>
                </c:pt>
                <c:pt idx="10">
                  <c:v>1.3117816333200101</c:v>
                </c:pt>
                <c:pt idx="11">
                  <c:v>1.79116213726082</c:v>
                </c:pt>
                <c:pt idx="12">
                  <c:v>1.1692724516055</c:v>
                </c:pt>
                <c:pt idx="13">
                  <c:v>0.87315361828603499</c:v>
                </c:pt>
                <c:pt idx="14">
                  <c:v>0.84234179198147996</c:v>
                </c:pt>
                <c:pt idx="15">
                  <c:v>0.75694696207291701</c:v>
                </c:pt>
                <c:pt idx="16">
                  <c:v>0.92541752557882495</c:v>
                </c:pt>
                <c:pt idx="17">
                  <c:v>1.23435473678477</c:v>
                </c:pt>
                <c:pt idx="18">
                  <c:v>0.81328137384356902</c:v>
                </c:pt>
                <c:pt idx="19">
                  <c:v>0.55838037703224697</c:v>
                </c:pt>
                <c:pt idx="20">
                  <c:v>2.0544264456630699</c:v>
                </c:pt>
                <c:pt idx="21">
                  <c:v>1.9692592901111901</c:v>
                </c:pt>
                <c:pt idx="22">
                  <c:v>1.2724717507664001</c:v>
                </c:pt>
                <c:pt idx="23">
                  <c:v>0.92205973317907097</c:v>
                </c:pt>
                <c:pt idx="24">
                  <c:v>1.99478303267533</c:v>
                </c:pt>
                <c:pt idx="25">
                  <c:v>2.3598228897522602</c:v>
                </c:pt>
                <c:pt idx="26">
                  <c:v>2.1188801263550201</c:v>
                </c:pt>
                <c:pt idx="27">
                  <c:v>1.14867984456748</c:v>
                </c:pt>
                <c:pt idx="28">
                  <c:v>2.7651478359359301</c:v>
                </c:pt>
                <c:pt idx="29">
                  <c:v>1.3856853347553699</c:v>
                </c:pt>
                <c:pt idx="30">
                  <c:v>2.5286380753709401</c:v>
                </c:pt>
                <c:pt idx="31">
                  <c:v>1.8717995222191599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94-48A4-8D37-34C117FD7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29264"/>
        <c:axId val="699826912"/>
      </c:scatterChart>
      <c:valAx>
        <c:axId val="69982926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6912"/>
        <c:crosses val="autoZero"/>
        <c:crossBetween val="midCat"/>
        <c:majorUnit val="4"/>
        <c:minorUnit val="1"/>
      </c:valAx>
      <c:valAx>
        <c:axId val="699826912"/>
        <c:scaling>
          <c:orientation val="minMax"/>
          <c:max val="2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9264"/>
        <c:crosses val="autoZero"/>
        <c:crossBetween val="midCat"/>
        <c:majorUnit val="0.5"/>
        <c:minorUnit val="0.5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Vink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ad'!$E$60:$AI$60</c:f>
              <c:numCache>
                <c:formatCode>0.00</c:formatCode>
                <c:ptCount val="31"/>
                <c:pt idx="2">
                  <c:v>0.47606399999999999</c:v>
                </c:pt>
                <c:pt idx="3">
                  <c:v>0.45931060000000001</c:v>
                </c:pt>
                <c:pt idx="5">
                  <c:v>0.12637399999999999</c:v>
                </c:pt>
                <c:pt idx="7">
                  <c:v>0.59934030000000005</c:v>
                </c:pt>
                <c:pt idx="8">
                  <c:v>0.50051299999999999</c:v>
                </c:pt>
                <c:pt idx="9">
                  <c:v>0.75797139999999996</c:v>
                </c:pt>
                <c:pt idx="10">
                  <c:v>0.62598319999999996</c:v>
                </c:pt>
                <c:pt idx="11">
                  <c:v>0.53434809999999999</c:v>
                </c:pt>
                <c:pt idx="12">
                  <c:v>0.70495099999999999</c:v>
                </c:pt>
                <c:pt idx="13">
                  <c:v>0.65021700000000004</c:v>
                </c:pt>
                <c:pt idx="14">
                  <c:v>0.31562259999999998</c:v>
                </c:pt>
                <c:pt idx="15">
                  <c:v>0.73542200000000002</c:v>
                </c:pt>
                <c:pt idx="16">
                  <c:v>0.57264919999999997</c:v>
                </c:pt>
                <c:pt idx="17">
                  <c:v>0.42943209999999998</c:v>
                </c:pt>
                <c:pt idx="18">
                  <c:v>0.59980809999999996</c:v>
                </c:pt>
                <c:pt idx="19">
                  <c:v>0.61499440000000005</c:v>
                </c:pt>
                <c:pt idx="20">
                  <c:v>0.42872840000000001</c:v>
                </c:pt>
                <c:pt idx="21">
                  <c:v>0.40682370000000001</c:v>
                </c:pt>
                <c:pt idx="22">
                  <c:v>0.67764840000000004</c:v>
                </c:pt>
                <c:pt idx="23">
                  <c:v>0.54128089999999995</c:v>
                </c:pt>
                <c:pt idx="24">
                  <c:v>0.64407170000000002</c:v>
                </c:pt>
                <c:pt idx="25">
                  <c:v>0.7690863</c:v>
                </c:pt>
                <c:pt idx="26">
                  <c:v>0.46859659999999997</c:v>
                </c:pt>
                <c:pt idx="27">
                  <c:v>0.44632870000000002</c:v>
                </c:pt>
                <c:pt idx="29">
                  <c:v>0.51140339999999995</c:v>
                </c:pt>
                <c:pt idx="30">
                  <c:v>0.53362200000000004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02-4618-B25C-E81F0847595C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ad'!$E$61:$AI$61</c:f>
              <c:numCache>
                <c:formatCode>0.00</c:formatCode>
                <c:ptCount val="31"/>
                <c:pt idx="2">
                  <c:v>8.5046099999999999E-2</c:v>
                </c:pt>
                <c:pt idx="3">
                  <c:v>0.1000973</c:v>
                </c:pt>
                <c:pt idx="5">
                  <c:v>3.6329199999999999E-2</c:v>
                </c:pt>
                <c:pt idx="7">
                  <c:v>0.19408819999999999</c:v>
                </c:pt>
                <c:pt idx="8">
                  <c:v>0.20407800000000001</c:v>
                </c:pt>
                <c:pt idx="9">
                  <c:v>0.23317060000000001</c:v>
                </c:pt>
                <c:pt idx="10">
                  <c:v>0.27083849999999998</c:v>
                </c:pt>
                <c:pt idx="11">
                  <c:v>0.2395041</c:v>
                </c:pt>
                <c:pt idx="12">
                  <c:v>0.2640923</c:v>
                </c:pt>
                <c:pt idx="13">
                  <c:v>0.28907519999999998</c:v>
                </c:pt>
                <c:pt idx="14">
                  <c:v>0.14766299999999999</c:v>
                </c:pt>
                <c:pt idx="15">
                  <c:v>0.2480531</c:v>
                </c:pt>
                <c:pt idx="16">
                  <c:v>0.26443220000000001</c:v>
                </c:pt>
                <c:pt idx="17">
                  <c:v>0.20901259999999999</c:v>
                </c:pt>
                <c:pt idx="18">
                  <c:v>0.28959289999999999</c:v>
                </c:pt>
                <c:pt idx="19">
                  <c:v>0.30084759999999999</c:v>
                </c:pt>
                <c:pt idx="20">
                  <c:v>0.22292219999999999</c:v>
                </c:pt>
                <c:pt idx="21">
                  <c:v>0.21556210000000001</c:v>
                </c:pt>
                <c:pt idx="22">
                  <c:v>0.34493239999999997</c:v>
                </c:pt>
                <c:pt idx="23">
                  <c:v>0.29340939999999999</c:v>
                </c:pt>
                <c:pt idx="24">
                  <c:v>0.32490479999999999</c:v>
                </c:pt>
                <c:pt idx="25">
                  <c:v>0.34448139999999999</c:v>
                </c:pt>
                <c:pt idx="26">
                  <c:v>0.26194970000000001</c:v>
                </c:pt>
                <c:pt idx="27">
                  <c:v>0.2614165</c:v>
                </c:pt>
                <c:pt idx="29">
                  <c:v>0.27373799999999998</c:v>
                </c:pt>
                <c:pt idx="30">
                  <c:v>0.22543369999999999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02-4618-B25C-E81F0847595C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ad'!$E$62:$AI$62</c:f>
              <c:numCache>
                <c:formatCode>0.00</c:formatCode>
                <c:ptCount val="31"/>
                <c:pt idx="2">
                  <c:v>0.89880769999999999</c:v>
                </c:pt>
                <c:pt idx="3">
                  <c:v>0.86644750000000004</c:v>
                </c:pt>
                <c:pt idx="5">
                  <c:v>0.35693649999999999</c:v>
                </c:pt>
                <c:pt idx="7">
                  <c:v>0.90283210000000003</c:v>
                </c:pt>
                <c:pt idx="8">
                  <c:v>0.79658779999999996</c:v>
                </c:pt>
                <c:pt idx="9">
                  <c:v>0.96992940000000005</c:v>
                </c:pt>
                <c:pt idx="10">
                  <c:v>0.8829243</c:v>
                </c:pt>
                <c:pt idx="11">
                  <c:v>0.80699759999999998</c:v>
                </c:pt>
                <c:pt idx="12">
                  <c:v>0.94085399999999997</c:v>
                </c:pt>
                <c:pt idx="13">
                  <c:v>0.89471800000000001</c:v>
                </c:pt>
                <c:pt idx="14">
                  <c:v>0.55110210000000004</c:v>
                </c:pt>
                <c:pt idx="15">
                  <c:v>0.95905189999999996</c:v>
                </c:pt>
                <c:pt idx="16">
                  <c:v>0.83318840000000005</c:v>
                </c:pt>
                <c:pt idx="17">
                  <c:v>0.68190709999999999</c:v>
                </c:pt>
                <c:pt idx="18">
                  <c:v>0.84640689999999996</c:v>
                </c:pt>
                <c:pt idx="19">
                  <c:v>0.85569390000000001</c:v>
                </c:pt>
                <c:pt idx="20">
                  <c:v>0.66254020000000002</c:v>
                </c:pt>
                <c:pt idx="21">
                  <c:v>0.63122940000000005</c:v>
                </c:pt>
                <c:pt idx="22">
                  <c:v>0.8935343</c:v>
                </c:pt>
                <c:pt idx="23">
                  <c:v>0.77027840000000003</c:v>
                </c:pt>
                <c:pt idx="24">
                  <c:v>0.87185749999999995</c:v>
                </c:pt>
                <c:pt idx="25">
                  <c:v>0.9547698</c:v>
                </c:pt>
                <c:pt idx="26">
                  <c:v>0.68660639999999995</c:v>
                </c:pt>
                <c:pt idx="27">
                  <c:v>0.64739049999999998</c:v>
                </c:pt>
                <c:pt idx="29">
                  <c:v>0.74402270000000004</c:v>
                </c:pt>
                <c:pt idx="30">
                  <c:v>0.81811970000000001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02-4618-B25C-E81F08475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29656"/>
        <c:axId val="699826128"/>
      </c:scatterChart>
      <c:valAx>
        <c:axId val="69982965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6128"/>
        <c:crosses val="autoZero"/>
        <c:crossBetween val="midCat"/>
        <c:majorUnit val="4"/>
        <c:minorUnit val="1"/>
      </c:valAx>
      <c:valAx>
        <c:axId val="699826128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9656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Winterkoning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BF4-496C-A60A-8112F0896C54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juv'!$E$6:$AI$6</c:f>
              <c:numCache>
                <c:formatCode>0.00</c:formatCode>
                <c:ptCount val="31"/>
                <c:pt idx="0">
                  <c:v>6.73015E-2</c:v>
                </c:pt>
                <c:pt idx="2">
                  <c:v>6.8120100000000003E-2</c:v>
                </c:pt>
                <c:pt idx="3">
                  <c:v>6.6048399999999993E-2</c:v>
                </c:pt>
                <c:pt idx="4">
                  <c:v>9.4938099999999997E-2</c:v>
                </c:pt>
                <c:pt idx="5">
                  <c:v>8.0599599999999993E-2</c:v>
                </c:pt>
                <c:pt idx="6">
                  <c:v>9.4297199999999998E-2</c:v>
                </c:pt>
                <c:pt idx="7">
                  <c:v>0.1170127</c:v>
                </c:pt>
                <c:pt idx="8">
                  <c:v>7.7875200000000006E-2</c:v>
                </c:pt>
                <c:pt idx="9">
                  <c:v>0.10196570000000001</c:v>
                </c:pt>
                <c:pt idx="11">
                  <c:v>0.1049663</c:v>
                </c:pt>
                <c:pt idx="12">
                  <c:v>0.144396</c:v>
                </c:pt>
                <c:pt idx="13">
                  <c:v>0.10566010000000001</c:v>
                </c:pt>
                <c:pt idx="14">
                  <c:v>9.3712000000000004E-2</c:v>
                </c:pt>
                <c:pt idx="15">
                  <c:v>6.2907500000000005E-2</c:v>
                </c:pt>
                <c:pt idx="16">
                  <c:v>0.1087138</c:v>
                </c:pt>
                <c:pt idx="17">
                  <c:v>0.1173236</c:v>
                </c:pt>
                <c:pt idx="18">
                  <c:v>7.7630099999999994E-2</c:v>
                </c:pt>
                <c:pt idx="19">
                  <c:v>0.15102969999999999</c:v>
                </c:pt>
                <c:pt idx="20">
                  <c:v>0.14390020000000001</c:v>
                </c:pt>
                <c:pt idx="21">
                  <c:v>0.12806310000000001</c:v>
                </c:pt>
                <c:pt idx="22">
                  <c:v>0.1325315</c:v>
                </c:pt>
                <c:pt idx="23">
                  <c:v>0.1661733</c:v>
                </c:pt>
                <c:pt idx="24">
                  <c:v>0.15020159999999999</c:v>
                </c:pt>
                <c:pt idx="25">
                  <c:v>0.17848049999999999</c:v>
                </c:pt>
                <c:pt idx="26">
                  <c:v>0.15645680000000001</c:v>
                </c:pt>
                <c:pt idx="27">
                  <c:v>0.1607915</c:v>
                </c:pt>
                <c:pt idx="28">
                  <c:v>0.1593483</c:v>
                </c:pt>
                <c:pt idx="29">
                  <c:v>0.1518487</c:v>
                </c:pt>
                <c:pt idx="30">
                  <c:v>0.13325000000000001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F4-496C-A60A-8112F0896C54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juv'!$E$7:$AI$7</c:f>
              <c:numCache>
                <c:formatCode>0.00</c:formatCode>
                <c:ptCount val="31"/>
                <c:pt idx="0">
                  <c:v>2.5042600000000002E-2</c:v>
                </c:pt>
                <c:pt idx="2">
                  <c:v>3.53773E-2</c:v>
                </c:pt>
                <c:pt idx="3">
                  <c:v>3.5467899999999997E-2</c:v>
                </c:pt>
                <c:pt idx="4">
                  <c:v>6.2376500000000001E-2</c:v>
                </c:pt>
                <c:pt idx="5">
                  <c:v>5.3434700000000002E-2</c:v>
                </c:pt>
                <c:pt idx="6">
                  <c:v>6.5792600000000007E-2</c:v>
                </c:pt>
                <c:pt idx="7">
                  <c:v>7.7048000000000005E-2</c:v>
                </c:pt>
                <c:pt idx="8">
                  <c:v>5.0716299999999999E-2</c:v>
                </c:pt>
                <c:pt idx="9">
                  <c:v>6.9250999999999993E-2</c:v>
                </c:pt>
                <c:pt idx="11">
                  <c:v>6.9111199999999998E-2</c:v>
                </c:pt>
                <c:pt idx="12">
                  <c:v>9.6927399999999997E-2</c:v>
                </c:pt>
                <c:pt idx="13">
                  <c:v>6.8789500000000003E-2</c:v>
                </c:pt>
                <c:pt idx="14">
                  <c:v>5.9589400000000001E-2</c:v>
                </c:pt>
                <c:pt idx="15">
                  <c:v>3.7790700000000003E-2</c:v>
                </c:pt>
                <c:pt idx="16">
                  <c:v>6.7529800000000001E-2</c:v>
                </c:pt>
                <c:pt idx="17">
                  <c:v>7.3955499999999993E-2</c:v>
                </c:pt>
                <c:pt idx="18">
                  <c:v>4.6764300000000002E-2</c:v>
                </c:pt>
                <c:pt idx="19">
                  <c:v>0.102336</c:v>
                </c:pt>
                <c:pt idx="20">
                  <c:v>0.10255019999999999</c:v>
                </c:pt>
                <c:pt idx="21">
                  <c:v>8.7801000000000004E-2</c:v>
                </c:pt>
                <c:pt idx="22">
                  <c:v>9.4635499999999997E-2</c:v>
                </c:pt>
                <c:pt idx="23">
                  <c:v>0.1211291</c:v>
                </c:pt>
                <c:pt idx="24">
                  <c:v>0.1051068</c:v>
                </c:pt>
                <c:pt idx="25">
                  <c:v>0.12832789999999999</c:v>
                </c:pt>
                <c:pt idx="26">
                  <c:v>0.1141194</c:v>
                </c:pt>
                <c:pt idx="27">
                  <c:v>0.111348</c:v>
                </c:pt>
                <c:pt idx="28">
                  <c:v>0.11387029999999999</c:v>
                </c:pt>
                <c:pt idx="29">
                  <c:v>0.1061368</c:v>
                </c:pt>
                <c:pt idx="30">
                  <c:v>8.7456999999999993E-2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F4-496C-A60A-8112F0896C54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juv'!$E$8:$AI$8</c:f>
              <c:numCache>
                <c:formatCode>0.00</c:formatCode>
                <c:ptCount val="31"/>
                <c:pt idx="0">
                  <c:v>0.16854359999999999</c:v>
                </c:pt>
                <c:pt idx="2">
                  <c:v>0.12717200000000001</c:v>
                </c:pt>
                <c:pt idx="3">
                  <c:v>0.1197226</c:v>
                </c:pt>
                <c:pt idx="4">
                  <c:v>0.14192440000000001</c:v>
                </c:pt>
                <c:pt idx="5">
                  <c:v>0.1198264</c:v>
                </c:pt>
                <c:pt idx="6">
                  <c:v>0.13338820000000001</c:v>
                </c:pt>
                <c:pt idx="7">
                  <c:v>0.17380319999999999</c:v>
                </c:pt>
                <c:pt idx="8">
                  <c:v>0.1177733</c:v>
                </c:pt>
                <c:pt idx="9">
                  <c:v>0.14768300000000001</c:v>
                </c:pt>
                <c:pt idx="11">
                  <c:v>0.15629989999999999</c:v>
                </c:pt>
                <c:pt idx="12">
                  <c:v>0.20971310000000001</c:v>
                </c:pt>
                <c:pt idx="13">
                  <c:v>0.15892049999999999</c:v>
                </c:pt>
                <c:pt idx="14">
                  <c:v>0.14437440000000001</c:v>
                </c:pt>
                <c:pt idx="15">
                  <c:v>0.102932</c:v>
                </c:pt>
                <c:pt idx="16">
                  <c:v>0.17042399999999999</c:v>
                </c:pt>
                <c:pt idx="17">
                  <c:v>0.18114810000000001</c:v>
                </c:pt>
                <c:pt idx="18">
                  <c:v>0.1261717</c:v>
                </c:pt>
                <c:pt idx="19">
                  <c:v>0.2172847</c:v>
                </c:pt>
                <c:pt idx="20">
                  <c:v>0.19824030000000001</c:v>
                </c:pt>
                <c:pt idx="21">
                  <c:v>0.1830822</c:v>
                </c:pt>
                <c:pt idx="22">
                  <c:v>0.18254300000000001</c:v>
                </c:pt>
                <c:pt idx="23">
                  <c:v>0.2237044</c:v>
                </c:pt>
                <c:pt idx="24">
                  <c:v>0.2101016</c:v>
                </c:pt>
                <c:pt idx="25">
                  <c:v>0.2427744</c:v>
                </c:pt>
                <c:pt idx="26">
                  <c:v>0.21076429999999999</c:v>
                </c:pt>
                <c:pt idx="27">
                  <c:v>0.22659170000000001</c:v>
                </c:pt>
                <c:pt idx="28">
                  <c:v>0.2185105</c:v>
                </c:pt>
                <c:pt idx="29">
                  <c:v>0.21256630000000001</c:v>
                </c:pt>
                <c:pt idx="30">
                  <c:v>0.19782250000000001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BF4-496C-A60A-8112F0896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05392"/>
        <c:axId val="699710096"/>
      </c:scatterChart>
      <c:valAx>
        <c:axId val="69970539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0096"/>
        <c:crosses val="autoZero"/>
        <c:crossBetween val="midCat"/>
        <c:majorUnit val="4"/>
        <c:minorUnit val="1"/>
      </c:valAx>
      <c:valAx>
        <c:axId val="699710096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5392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Vink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juv'!$E$60:$AI$60</c:f>
              <c:numCache>
                <c:formatCode>0.00</c:formatCode>
                <c:ptCount val="31"/>
                <c:pt idx="3">
                  <c:v>0.31435419999999997</c:v>
                </c:pt>
                <c:pt idx="6">
                  <c:v>0.30750050000000001</c:v>
                </c:pt>
                <c:pt idx="7">
                  <c:v>0.36638120000000002</c:v>
                </c:pt>
                <c:pt idx="8">
                  <c:v>0.43465939999999997</c:v>
                </c:pt>
                <c:pt idx="9">
                  <c:v>0.32134420000000002</c:v>
                </c:pt>
                <c:pt idx="12">
                  <c:v>0.19440470000000001</c:v>
                </c:pt>
                <c:pt idx="13">
                  <c:v>0.15672259999999999</c:v>
                </c:pt>
                <c:pt idx="14">
                  <c:v>0.2100109</c:v>
                </c:pt>
                <c:pt idx="15">
                  <c:v>0.53896330000000003</c:v>
                </c:pt>
                <c:pt idx="16">
                  <c:v>0.42848259999999999</c:v>
                </c:pt>
                <c:pt idx="17">
                  <c:v>0.2030767</c:v>
                </c:pt>
                <c:pt idx="18">
                  <c:v>0.59359640000000002</c:v>
                </c:pt>
                <c:pt idx="19">
                  <c:v>0.60417690000000002</c:v>
                </c:pt>
                <c:pt idx="20">
                  <c:v>0.38492480000000001</c:v>
                </c:pt>
                <c:pt idx="21">
                  <c:v>0.11285729999999999</c:v>
                </c:pt>
                <c:pt idx="22">
                  <c:v>0.17242689999999999</c:v>
                </c:pt>
                <c:pt idx="25">
                  <c:v>0.24574699999999999</c:v>
                </c:pt>
                <c:pt idx="26">
                  <c:v>0.30202479999999998</c:v>
                </c:pt>
                <c:pt idx="27">
                  <c:v>0.19594159999999999</c:v>
                </c:pt>
                <c:pt idx="28">
                  <c:v>0.10787869999999999</c:v>
                </c:pt>
                <c:pt idx="29">
                  <c:v>9.1733200000000001E-2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A6-46CC-9856-E11596486EFE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juv'!$E$61:$AI$61</c:f>
              <c:numCache>
                <c:formatCode>0.00</c:formatCode>
                <c:ptCount val="31"/>
                <c:pt idx="3">
                  <c:v>2.7700200000000001E-2</c:v>
                </c:pt>
                <c:pt idx="6">
                  <c:v>5.6661200000000002E-2</c:v>
                </c:pt>
                <c:pt idx="7">
                  <c:v>2.8803499999999999E-2</c:v>
                </c:pt>
                <c:pt idx="8">
                  <c:v>7.0212899999999995E-2</c:v>
                </c:pt>
                <c:pt idx="9">
                  <c:v>5.93406E-2</c:v>
                </c:pt>
                <c:pt idx="12">
                  <c:v>2.12981E-2</c:v>
                </c:pt>
                <c:pt idx="13">
                  <c:v>1.78567E-2</c:v>
                </c:pt>
                <c:pt idx="14">
                  <c:v>2.28947E-2</c:v>
                </c:pt>
                <c:pt idx="15">
                  <c:v>6.3287800000000005E-2</c:v>
                </c:pt>
                <c:pt idx="16">
                  <c:v>9.4269599999999995E-2</c:v>
                </c:pt>
                <c:pt idx="17">
                  <c:v>4.1999099999999998E-2</c:v>
                </c:pt>
                <c:pt idx="18">
                  <c:v>0.1408886</c:v>
                </c:pt>
                <c:pt idx="19">
                  <c:v>0.1131016</c:v>
                </c:pt>
                <c:pt idx="20">
                  <c:v>0.1268831</c:v>
                </c:pt>
                <c:pt idx="21">
                  <c:v>1.3853300000000001E-2</c:v>
                </c:pt>
                <c:pt idx="22">
                  <c:v>3.7006900000000002E-2</c:v>
                </c:pt>
                <c:pt idx="25">
                  <c:v>9.2948299999999998E-2</c:v>
                </c:pt>
                <c:pt idx="26">
                  <c:v>0.1198432</c:v>
                </c:pt>
                <c:pt idx="27">
                  <c:v>5.5230000000000001E-2</c:v>
                </c:pt>
                <c:pt idx="28">
                  <c:v>2.3783700000000001E-2</c:v>
                </c:pt>
                <c:pt idx="29">
                  <c:v>1.11994E-2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A6-46CC-9856-E11596486EFE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juv'!$E$62:$AI$62</c:f>
              <c:numCache>
                <c:formatCode>0.00</c:formatCode>
                <c:ptCount val="31"/>
                <c:pt idx="3">
                  <c:v>0.88064410000000004</c:v>
                </c:pt>
                <c:pt idx="6">
                  <c:v>0.76650370000000001</c:v>
                </c:pt>
                <c:pt idx="7">
                  <c:v>0.91852599999999995</c:v>
                </c:pt>
                <c:pt idx="8">
                  <c:v>0.88672260000000003</c:v>
                </c:pt>
                <c:pt idx="9">
                  <c:v>0.78041470000000002</c:v>
                </c:pt>
                <c:pt idx="12">
                  <c:v>0.72796640000000001</c:v>
                </c:pt>
                <c:pt idx="13">
                  <c:v>0.65514240000000001</c:v>
                </c:pt>
                <c:pt idx="14">
                  <c:v>0.75100339999999999</c:v>
                </c:pt>
                <c:pt idx="15">
                  <c:v>0.95289040000000003</c:v>
                </c:pt>
                <c:pt idx="16">
                  <c:v>0.84376240000000002</c:v>
                </c:pt>
                <c:pt idx="17">
                  <c:v>0.59696850000000001</c:v>
                </c:pt>
                <c:pt idx="18">
                  <c:v>0.92861689999999997</c:v>
                </c:pt>
                <c:pt idx="19">
                  <c:v>0.94810499999999998</c:v>
                </c:pt>
                <c:pt idx="20">
                  <c:v>0.72936639999999997</c:v>
                </c:pt>
                <c:pt idx="21">
                  <c:v>0.53532069999999998</c:v>
                </c:pt>
                <c:pt idx="22">
                  <c:v>0.53043560000000001</c:v>
                </c:pt>
                <c:pt idx="25">
                  <c:v>0.50882539999999998</c:v>
                </c:pt>
                <c:pt idx="26">
                  <c:v>0.57897509999999996</c:v>
                </c:pt>
                <c:pt idx="27">
                  <c:v>0.50393080000000001</c:v>
                </c:pt>
                <c:pt idx="28">
                  <c:v>0.37507439999999997</c:v>
                </c:pt>
                <c:pt idx="29">
                  <c:v>0.47385519999999998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1A6-46CC-9856-E11596486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30048"/>
        <c:axId val="699826520"/>
      </c:scatterChart>
      <c:valAx>
        <c:axId val="69983004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26520"/>
        <c:crosses val="autoZero"/>
        <c:crossBetween val="midCat"/>
        <c:majorUnit val="4"/>
        <c:minorUnit val="1"/>
      </c:valAx>
      <c:valAx>
        <c:axId val="69982652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30048"/>
        <c:crosses val="autoZero"/>
        <c:crossBetween val="midCat"/>
        <c:majorUnit val="0.3000000000000000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Rietgors</a:t>
            </a:r>
            <a:r>
              <a:rPr lang="nl-NL"/>
              <a:t>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A9F-4796-8CD0-630B01944654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A9F-4796-8CD0-630B01944654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reproductie!$E$63:$AJ$63</c:f>
              <c:numCache>
                <c:formatCode>0.00</c:formatCode>
                <c:ptCount val="32"/>
                <c:pt idx="0">
                  <c:v>2.1124506867533399</c:v>
                </c:pt>
                <c:pt idx="1">
                  <c:v>2.5386033810447799</c:v>
                </c:pt>
                <c:pt idx="2">
                  <c:v>1.3779499519823999</c:v>
                </c:pt>
                <c:pt idx="3">
                  <c:v>1.00236271468145</c:v>
                </c:pt>
                <c:pt idx="4">
                  <c:v>1.31668932311095</c:v>
                </c:pt>
                <c:pt idx="5">
                  <c:v>2.0020512006154298</c:v>
                </c:pt>
                <c:pt idx="6">
                  <c:v>1.12228368102982</c:v>
                </c:pt>
                <c:pt idx="7">
                  <c:v>1.4108272050194699</c:v>
                </c:pt>
                <c:pt idx="8">
                  <c:v>1.82667532083241</c:v>
                </c:pt>
                <c:pt idx="9">
                  <c:v>1.96189384033435</c:v>
                </c:pt>
                <c:pt idx="10">
                  <c:v>1.84716991170245</c:v>
                </c:pt>
                <c:pt idx="11">
                  <c:v>1.3675730145104099</c:v>
                </c:pt>
                <c:pt idx="12">
                  <c:v>1.2696326092821999</c:v>
                </c:pt>
                <c:pt idx="13">
                  <c:v>1.35105553971825</c:v>
                </c:pt>
                <c:pt idx="14">
                  <c:v>1.2095355318273699</c:v>
                </c:pt>
                <c:pt idx="15">
                  <c:v>2.2161266279404299</c:v>
                </c:pt>
                <c:pt idx="16">
                  <c:v>1.57019554991216</c:v>
                </c:pt>
                <c:pt idx="17">
                  <c:v>1.55260307430874</c:v>
                </c:pt>
                <c:pt idx="18">
                  <c:v>2.3178833340463099</c:v>
                </c:pt>
                <c:pt idx="19">
                  <c:v>2.32656827267063</c:v>
                </c:pt>
                <c:pt idx="20">
                  <c:v>2.0271029066774</c:v>
                </c:pt>
                <c:pt idx="21">
                  <c:v>1.37518897446229</c:v>
                </c:pt>
                <c:pt idx="22">
                  <c:v>1.9419959440472601</c:v>
                </c:pt>
                <c:pt idx="23">
                  <c:v>2.8087542093089999</c:v>
                </c:pt>
                <c:pt idx="24">
                  <c:v>2.6486078538625701</c:v>
                </c:pt>
                <c:pt idx="25">
                  <c:v>2.1475803430920499</c:v>
                </c:pt>
                <c:pt idx="26">
                  <c:v>1.2029265022547999</c:v>
                </c:pt>
                <c:pt idx="27">
                  <c:v>1.50795433484246</c:v>
                </c:pt>
                <c:pt idx="28">
                  <c:v>2.4668809580069202</c:v>
                </c:pt>
                <c:pt idx="29">
                  <c:v>1.5076721681385701</c:v>
                </c:pt>
                <c:pt idx="30">
                  <c:v>2.34573743835114</c:v>
                </c:pt>
                <c:pt idx="31">
                  <c:v>2.4259257134368601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9F-4796-8CD0-630B01944654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reproductie!$E$64:$AJ$64</c:f>
              <c:numCache>
                <c:formatCode>0.00</c:formatCode>
                <c:ptCount val="32"/>
                <c:pt idx="0">
                  <c:v>1.2724305795033899</c:v>
                </c:pt>
                <c:pt idx="1">
                  <c:v>1.66143295630817</c:v>
                </c:pt>
                <c:pt idx="2">
                  <c:v>0.96625244995475701</c:v>
                </c:pt>
                <c:pt idx="3">
                  <c:v>0.71100148550778397</c:v>
                </c:pt>
                <c:pt idx="4">
                  <c:v>0.92466726808183397</c:v>
                </c:pt>
                <c:pt idx="5">
                  <c:v>1.49998718063283</c:v>
                </c:pt>
                <c:pt idx="6">
                  <c:v>0.80281554557646295</c:v>
                </c:pt>
                <c:pt idx="7">
                  <c:v>1.0150968240029199</c:v>
                </c:pt>
                <c:pt idx="8">
                  <c:v>1.3477206548667799</c:v>
                </c:pt>
                <c:pt idx="9">
                  <c:v>1.47948288936121</c:v>
                </c:pt>
                <c:pt idx="10">
                  <c:v>1.41718999300668</c:v>
                </c:pt>
                <c:pt idx="11">
                  <c:v>1.0384675416081299</c:v>
                </c:pt>
                <c:pt idx="12">
                  <c:v>0.92975645545150098</c:v>
                </c:pt>
                <c:pt idx="13">
                  <c:v>0.94230731591661099</c:v>
                </c:pt>
                <c:pt idx="14">
                  <c:v>0.876265546097311</c:v>
                </c:pt>
                <c:pt idx="15">
                  <c:v>1.6305100779855399</c:v>
                </c:pt>
                <c:pt idx="16">
                  <c:v>1.1440657698467001</c:v>
                </c:pt>
                <c:pt idx="17">
                  <c:v>1.1505851367122799</c:v>
                </c:pt>
                <c:pt idx="18">
                  <c:v>1.7219525333977299</c:v>
                </c:pt>
                <c:pt idx="19">
                  <c:v>1.6829311593282601</c:v>
                </c:pt>
                <c:pt idx="20">
                  <c:v>1.46120787620064</c:v>
                </c:pt>
                <c:pt idx="21">
                  <c:v>1.0106038291975601</c:v>
                </c:pt>
                <c:pt idx="22">
                  <c:v>1.3923568737788601</c:v>
                </c:pt>
                <c:pt idx="23">
                  <c:v>2.0825622451479902</c:v>
                </c:pt>
                <c:pt idx="24">
                  <c:v>1.92792742082043</c:v>
                </c:pt>
                <c:pt idx="25">
                  <c:v>1.59981719364872</c:v>
                </c:pt>
                <c:pt idx="26">
                  <c:v>0.86640822487259905</c:v>
                </c:pt>
                <c:pt idx="27">
                  <c:v>1.0948999380048301</c:v>
                </c:pt>
                <c:pt idx="28">
                  <c:v>1.74728640054389</c:v>
                </c:pt>
                <c:pt idx="29">
                  <c:v>1.05830081706765</c:v>
                </c:pt>
                <c:pt idx="30">
                  <c:v>1.67354669574759</c:v>
                </c:pt>
                <c:pt idx="31">
                  <c:v>1.75834641569932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9F-4796-8CD0-630B01944654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reproductie!$E$65:$AJ$65</c:f>
              <c:numCache>
                <c:formatCode>0.00</c:formatCode>
                <c:ptCount val="32"/>
                <c:pt idx="0">
                  <c:v>3.5859846672301701</c:v>
                </c:pt>
                <c:pt idx="1">
                  <c:v>3.9220153961348099</c:v>
                </c:pt>
                <c:pt idx="2">
                  <c:v>1.97212278040372</c:v>
                </c:pt>
                <c:pt idx="3">
                  <c:v>1.41343362963623</c:v>
                </c:pt>
                <c:pt idx="4">
                  <c:v>1.8807940969169801</c:v>
                </c:pt>
                <c:pt idx="5">
                  <c:v>2.6834138654169002</c:v>
                </c:pt>
                <c:pt idx="6">
                  <c:v>1.5683258045495301</c:v>
                </c:pt>
                <c:pt idx="7">
                  <c:v>1.9639877946981099</c:v>
                </c:pt>
                <c:pt idx="8">
                  <c:v>2.4821039297083898</c:v>
                </c:pt>
                <c:pt idx="9">
                  <c:v>2.6085079012164498</c:v>
                </c:pt>
                <c:pt idx="10">
                  <c:v>2.4137018082713899</c:v>
                </c:pt>
                <c:pt idx="11">
                  <c:v>1.8027174023097801</c:v>
                </c:pt>
                <c:pt idx="12">
                  <c:v>1.7331048771645901</c:v>
                </c:pt>
                <c:pt idx="13">
                  <c:v>1.9362731318578901</c:v>
                </c:pt>
                <c:pt idx="14">
                  <c:v>1.66791428390008</c:v>
                </c:pt>
                <c:pt idx="15">
                  <c:v>3.0243133630468102</c:v>
                </c:pt>
                <c:pt idx="16">
                  <c:v>2.15906824810118</c:v>
                </c:pt>
                <c:pt idx="17">
                  <c:v>2.0979008401110502</c:v>
                </c:pt>
                <c:pt idx="18">
                  <c:v>3.1340951991424801</c:v>
                </c:pt>
                <c:pt idx="19">
                  <c:v>3.2342506638597199</c:v>
                </c:pt>
                <c:pt idx="20">
                  <c:v>2.8247706208543999</c:v>
                </c:pt>
                <c:pt idx="21">
                  <c:v>1.87331900581914</c:v>
                </c:pt>
                <c:pt idx="22">
                  <c:v>2.71931277585578</c:v>
                </c:pt>
                <c:pt idx="23">
                  <c:v>3.8082411129955398</c:v>
                </c:pt>
                <c:pt idx="24">
                  <c:v>3.6584542979919799</c:v>
                </c:pt>
                <c:pt idx="25">
                  <c:v>2.89238890541594</c:v>
                </c:pt>
                <c:pt idx="26">
                  <c:v>1.6692840257909101</c:v>
                </c:pt>
                <c:pt idx="27">
                  <c:v>2.08043414936951</c:v>
                </c:pt>
                <c:pt idx="28">
                  <c:v>3.5024402293238199</c:v>
                </c:pt>
                <c:pt idx="29">
                  <c:v>2.1513166695587098</c:v>
                </c:pt>
                <c:pt idx="30">
                  <c:v>3.3096197306284201</c:v>
                </c:pt>
                <c:pt idx="31">
                  <c:v>3.3667145555491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A9F-4796-8CD0-630B01944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43768"/>
        <c:axId val="699845336"/>
      </c:scatterChart>
      <c:valAx>
        <c:axId val="69984376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45336"/>
        <c:crosses val="autoZero"/>
        <c:crossBetween val="midCat"/>
        <c:majorUnit val="4"/>
        <c:minorUnit val="1"/>
      </c:valAx>
      <c:valAx>
        <c:axId val="699845336"/>
        <c:scaling>
          <c:orientation val="minMax"/>
          <c:max val="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43768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Rietgors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0FD-4DFD-BFE3-9854F8F36E36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0FD-4DFD-BFE3-9854F8F36E36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ad'!$E$63:$AI$63</c:f>
              <c:numCache>
                <c:formatCode>0.00</c:formatCode>
                <c:ptCount val="31"/>
                <c:pt idx="0">
                  <c:v>0.42237459999999999</c:v>
                </c:pt>
                <c:pt idx="1">
                  <c:v>0.45631430000000001</c:v>
                </c:pt>
                <c:pt idx="2">
                  <c:v>0.37201770000000001</c:v>
                </c:pt>
                <c:pt idx="3">
                  <c:v>0.32704830000000001</c:v>
                </c:pt>
                <c:pt idx="4">
                  <c:v>0.50250890000000004</c:v>
                </c:pt>
                <c:pt idx="5">
                  <c:v>0.37466480000000002</c:v>
                </c:pt>
                <c:pt idx="6">
                  <c:v>0.49252030000000002</c:v>
                </c:pt>
                <c:pt idx="7">
                  <c:v>0.50611830000000002</c:v>
                </c:pt>
                <c:pt idx="8">
                  <c:v>0.46829769999999998</c:v>
                </c:pt>
                <c:pt idx="9">
                  <c:v>0.39553389999999999</c:v>
                </c:pt>
                <c:pt idx="10">
                  <c:v>0.47146529999999998</c:v>
                </c:pt>
                <c:pt idx="11">
                  <c:v>0.38124029999999998</c:v>
                </c:pt>
                <c:pt idx="12">
                  <c:v>0.45507880000000001</c:v>
                </c:pt>
                <c:pt idx="13">
                  <c:v>0.47184959999999998</c:v>
                </c:pt>
                <c:pt idx="14">
                  <c:v>0.37965090000000001</c:v>
                </c:pt>
                <c:pt idx="15">
                  <c:v>0.31266759999999999</c:v>
                </c:pt>
                <c:pt idx="16">
                  <c:v>0.48880299999999999</c:v>
                </c:pt>
                <c:pt idx="17">
                  <c:v>0.37508979999999997</c:v>
                </c:pt>
                <c:pt idx="18">
                  <c:v>0.33463359999999998</c:v>
                </c:pt>
                <c:pt idx="19">
                  <c:v>0.3775288</c:v>
                </c:pt>
                <c:pt idx="20">
                  <c:v>0.45245859999999999</c:v>
                </c:pt>
                <c:pt idx="21">
                  <c:v>0.42197889999999999</c:v>
                </c:pt>
                <c:pt idx="22">
                  <c:v>0.56351569999999995</c:v>
                </c:pt>
                <c:pt idx="23">
                  <c:v>0.41718559999999999</c:v>
                </c:pt>
                <c:pt idx="24">
                  <c:v>0.41290270000000001</c:v>
                </c:pt>
                <c:pt idx="25">
                  <c:v>0.27551379999999998</c:v>
                </c:pt>
                <c:pt idx="26">
                  <c:v>0.54155470000000006</c:v>
                </c:pt>
                <c:pt idx="27">
                  <c:v>0.29275089999999998</c:v>
                </c:pt>
                <c:pt idx="28">
                  <c:v>0.37263590000000002</c:v>
                </c:pt>
                <c:pt idx="29">
                  <c:v>0.3864456</c:v>
                </c:pt>
                <c:pt idx="30">
                  <c:v>0.38037910000000003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FD-4DFD-BFE3-9854F8F36E36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ad'!$E$64:$AI$64</c:f>
              <c:numCache>
                <c:formatCode>0.00</c:formatCode>
                <c:ptCount val="31"/>
                <c:pt idx="0">
                  <c:v>0.16238749999999999</c:v>
                </c:pt>
                <c:pt idx="1">
                  <c:v>0.26160620000000001</c:v>
                </c:pt>
                <c:pt idx="2">
                  <c:v>0.23365420000000001</c:v>
                </c:pt>
                <c:pt idx="3">
                  <c:v>0.2156206</c:v>
                </c:pt>
                <c:pt idx="4">
                  <c:v>0.3510221</c:v>
                </c:pt>
                <c:pt idx="5">
                  <c:v>0.27008660000000001</c:v>
                </c:pt>
                <c:pt idx="6">
                  <c:v>0.35920649999999998</c:v>
                </c:pt>
                <c:pt idx="7">
                  <c:v>0.36981399999999998</c:v>
                </c:pt>
                <c:pt idx="8">
                  <c:v>0.34436549999999999</c:v>
                </c:pt>
                <c:pt idx="9">
                  <c:v>0.29412519999999998</c:v>
                </c:pt>
                <c:pt idx="10">
                  <c:v>0.36064180000000001</c:v>
                </c:pt>
                <c:pt idx="11">
                  <c:v>0.2924947</c:v>
                </c:pt>
                <c:pt idx="12">
                  <c:v>0.34091339999999998</c:v>
                </c:pt>
                <c:pt idx="13">
                  <c:v>0.33514699999999997</c:v>
                </c:pt>
                <c:pt idx="14">
                  <c:v>0.26717869999999999</c:v>
                </c:pt>
                <c:pt idx="15">
                  <c:v>0.21594240000000001</c:v>
                </c:pt>
                <c:pt idx="16">
                  <c:v>0.3496631</c:v>
                </c:pt>
                <c:pt idx="17">
                  <c:v>0.27255380000000001</c:v>
                </c:pt>
                <c:pt idx="18">
                  <c:v>0.23239989999999999</c:v>
                </c:pt>
                <c:pt idx="19">
                  <c:v>0.25842979999999999</c:v>
                </c:pt>
                <c:pt idx="20">
                  <c:v>0.32183919999999999</c:v>
                </c:pt>
                <c:pt idx="21">
                  <c:v>0.31065609999999999</c:v>
                </c:pt>
                <c:pt idx="22">
                  <c:v>0.40316210000000002</c:v>
                </c:pt>
                <c:pt idx="23">
                  <c:v>0.29878670000000002</c:v>
                </c:pt>
                <c:pt idx="24">
                  <c:v>0.28995850000000001</c:v>
                </c:pt>
                <c:pt idx="25">
                  <c:v>0.19133639999999999</c:v>
                </c:pt>
                <c:pt idx="26">
                  <c:v>0.3957968</c:v>
                </c:pt>
                <c:pt idx="27">
                  <c:v>0.20078299999999999</c:v>
                </c:pt>
                <c:pt idx="28">
                  <c:v>0.24803049999999999</c:v>
                </c:pt>
                <c:pt idx="29">
                  <c:v>0.25748779999999999</c:v>
                </c:pt>
                <c:pt idx="30">
                  <c:v>0.2371848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FD-4DFD-BFE3-9854F8F36E36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ad'!$E$65:$AI$65</c:f>
              <c:numCache>
                <c:formatCode>0.00</c:formatCode>
                <c:ptCount val="31"/>
                <c:pt idx="0">
                  <c:v>0.73390069999999996</c:v>
                </c:pt>
                <c:pt idx="1">
                  <c:v>0.66535670000000002</c:v>
                </c:pt>
                <c:pt idx="2">
                  <c:v>0.53510469999999999</c:v>
                </c:pt>
                <c:pt idx="3">
                  <c:v>0.46213290000000001</c:v>
                </c:pt>
                <c:pt idx="4">
                  <c:v>0.65353649999999996</c:v>
                </c:pt>
                <c:pt idx="5">
                  <c:v>0.49241819999999997</c:v>
                </c:pt>
                <c:pt idx="6">
                  <c:v>0.62690639999999997</c:v>
                </c:pt>
                <c:pt idx="7">
                  <c:v>0.64151919999999996</c:v>
                </c:pt>
                <c:pt idx="8">
                  <c:v>0.59626840000000003</c:v>
                </c:pt>
                <c:pt idx="9">
                  <c:v>0.50680309999999995</c:v>
                </c:pt>
                <c:pt idx="10">
                  <c:v>0.585175</c:v>
                </c:pt>
                <c:pt idx="11">
                  <c:v>0.47869400000000001</c:v>
                </c:pt>
                <c:pt idx="12">
                  <c:v>0.57416999999999996</c:v>
                </c:pt>
                <c:pt idx="13">
                  <c:v>0.61290860000000003</c:v>
                </c:pt>
                <c:pt idx="14">
                  <c:v>0.50673040000000003</c:v>
                </c:pt>
                <c:pt idx="15">
                  <c:v>0.4290119</c:v>
                </c:pt>
                <c:pt idx="16">
                  <c:v>0.62969989999999998</c:v>
                </c:pt>
                <c:pt idx="17">
                  <c:v>0.49020599999999998</c:v>
                </c:pt>
                <c:pt idx="18">
                  <c:v>0.45517210000000002</c:v>
                </c:pt>
                <c:pt idx="19">
                  <c:v>0.51350790000000002</c:v>
                </c:pt>
                <c:pt idx="20">
                  <c:v>0.58997189999999999</c:v>
                </c:pt>
                <c:pt idx="21">
                  <c:v>0.54183789999999998</c:v>
                </c:pt>
                <c:pt idx="22">
                  <c:v>0.71160509999999999</c:v>
                </c:pt>
                <c:pt idx="23">
                  <c:v>0.5459714</c:v>
                </c:pt>
                <c:pt idx="24">
                  <c:v>0.5477611</c:v>
                </c:pt>
                <c:pt idx="25">
                  <c:v>0.37935180000000002</c:v>
                </c:pt>
                <c:pt idx="26">
                  <c:v>0.68053149999999996</c:v>
                </c:pt>
                <c:pt idx="27">
                  <c:v>0.40547250000000001</c:v>
                </c:pt>
                <c:pt idx="28">
                  <c:v>0.51681710000000003</c:v>
                </c:pt>
                <c:pt idx="29">
                  <c:v>0.53357719999999997</c:v>
                </c:pt>
                <c:pt idx="30">
                  <c:v>0.54792660000000004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FD-4DFD-BFE3-9854F8F36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42984"/>
        <c:axId val="699844160"/>
      </c:scatterChart>
      <c:valAx>
        <c:axId val="69984298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44160"/>
        <c:crosses val="autoZero"/>
        <c:crossBetween val="midCat"/>
        <c:majorUnit val="4"/>
        <c:minorUnit val="1"/>
      </c:valAx>
      <c:valAx>
        <c:axId val="69984416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42984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Rietgors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065-47E6-95A2-E3009C2B97BE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juv'!$E$63:$AI$63</c:f>
              <c:numCache>
                <c:formatCode>0.00</c:formatCode>
                <c:ptCount val="31"/>
                <c:pt idx="0">
                  <c:v>8.1841899999999995E-2</c:v>
                </c:pt>
                <c:pt idx="3">
                  <c:v>8.8402499999999995E-2</c:v>
                </c:pt>
                <c:pt idx="4">
                  <c:v>7.3539400000000005E-2</c:v>
                </c:pt>
                <c:pt idx="6">
                  <c:v>9.6410700000000002E-2</c:v>
                </c:pt>
                <c:pt idx="7">
                  <c:v>0.1061979</c:v>
                </c:pt>
                <c:pt idx="8">
                  <c:v>0.113631</c:v>
                </c:pt>
                <c:pt idx="9">
                  <c:v>0.1125193</c:v>
                </c:pt>
                <c:pt idx="10">
                  <c:v>0.10233879999999999</c:v>
                </c:pt>
                <c:pt idx="11">
                  <c:v>8.5656599999999999E-2</c:v>
                </c:pt>
                <c:pt idx="13">
                  <c:v>8.4404900000000005E-2</c:v>
                </c:pt>
                <c:pt idx="14">
                  <c:v>0.1064147</c:v>
                </c:pt>
                <c:pt idx="15">
                  <c:v>9.22703E-2</c:v>
                </c:pt>
                <c:pt idx="16">
                  <c:v>0.13861860000000001</c:v>
                </c:pt>
                <c:pt idx="17">
                  <c:v>7.9039799999999993E-2</c:v>
                </c:pt>
                <c:pt idx="18">
                  <c:v>5.65021E-2</c:v>
                </c:pt>
                <c:pt idx="19">
                  <c:v>0.13786799999999999</c:v>
                </c:pt>
                <c:pt idx="20">
                  <c:v>0.10133929999999999</c:v>
                </c:pt>
                <c:pt idx="21">
                  <c:v>5.0409500000000003E-2</c:v>
                </c:pt>
                <c:pt idx="22">
                  <c:v>0.1596622</c:v>
                </c:pt>
                <c:pt idx="23">
                  <c:v>5.48084E-2</c:v>
                </c:pt>
                <c:pt idx="24">
                  <c:v>8.2183000000000006E-2</c:v>
                </c:pt>
                <c:pt idx="25">
                  <c:v>9.1859700000000002E-2</c:v>
                </c:pt>
                <c:pt idx="26">
                  <c:v>8.7781899999999996E-2</c:v>
                </c:pt>
                <c:pt idx="27">
                  <c:v>0.1232371</c:v>
                </c:pt>
                <c:pt idx="28">
                  <c:v>8.8457800000000003E-2</c:v>
                </c:pt>
                <c:pt idx="29">
                  <c:v>0.1127995</c:v>
                </c:pt>
                <c:pt idx="30">
                  <c:v>0.12867339999999999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65-47E6-95A2-E3009C2B97BE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juv'!$E$64:$AI$64</c:f>
              <c:numCache>
                <c:formatCode>0.00</c:formatCode>
                <c:ptCount val="31"/>
                <c:pt idx="0">
                  <c:v>3.5716199999999997E-2</c:v>
                </c:pt>
                <c:pt idx="3">
                  <c:v>4.49431E-2</c:v>
                </c:pt>
                <c:pt idx="4">
                  <c:v>3.6025099999999997E-2</c:v>
                </c:pt>
                <c:pt idx="6">
                  <c:v>5.0780899999999997E-2</c:v>
                </c:pt>
                <c:pt idx="7">
                  <c:v>5.8954699999999999E-2</c:v>
                </c:pt>
                <c:pt idx="8">
                  <c:v>6.8910600000000002E-2</c:v>
                </c:pt>
                <c:pt idx="9">
                  <c:v>7.0032300000000006E-2</c:v>
                </c:pt>
                <c:pt idx="10">
                  <c:v>6.5602099999999997E-2</c:v>
                </c:pt>
                <c:pt idx="11">
                  <c:v>5.0467900000000003E-2</c:v>
                </c:pt>
                <c:pt idx="13">
                  <c:v>3.7019700000000003E-2</c:v>
                </c:pt>
                <c:pt idx="14">
                  <c:v>5.5751099999999998E-2</c:v>
                </c:pt>
                <c:pt idx="15">
                  <c:v>5.5132500000000001E-2</c:v>
                </c:pt>
                <c:pt idx="16">
                  <c:v>8.3921700000000002E-2</c:v>
                </c:pt>
                <c:pt idx="17">
                  <c:v>4.2762300000000003E-2</c:v>
                </c:pt>
                <c:pt idx="18">
                  <c:v>2.9731799999999999E-2</c:v>
                </c:pt>
                <c:pt idx="19">
                  <c:v>8.7428199999999998E-2</c:v>
                </c:pt>
                <c:pt idx="20">
                  <c:v>5.8655600000000002E-2</c:v>
                </c:pt>
                <c:pt idx="21">
                  <c:v>2.35871E-2</c:v>
                </c:pt>
                <c:pt idx="22">
                  <c:v>9.6579700000000004E-2</c:v>
                </c:pt>
                <c:pt idx="23">
                  <c:v>2.8862800000000001E-2</c:v>
                </c:pt>
                <c:pt idx="24">
                  <c:v>4.6558099999999998E-2</c:v>
                </c:pt>
                <c:pt idx="25">
                  <c:v>5.6463399999999997E-2</c:v>
                </c:pt>
                <c:pt idx="26">
                  <c:v>4.2854099999999999E-2</c:v>
                </c:pt>
                <c:pt idx="27">
                  <c:v>7.2216900000000001E-2</c:v>
                </c:pt>
                <c:pt idx="28">
                  <c:v>4.7739400000000001E-2</c:v>
                </c:pt>
                <c:pt idx="29">
                  <c:v>5.8951099999999999E-2</c:v>
                </c:pt>
                <c:pt idx="30">
                  <c:v>7.3781799999999995E-2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65-47E6-95A2-E3009C2B97BE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juv'!$E$65:$AI$65</c:f>
              <c:numCache>
                <c:formatCode>0.00</c:formatCode>
                <c:ptCount val="31"/>
                <c:pt idx="0">
                  <c:v>0.17662539999999999</c:v>
                </c:pt>
                <c:pt idx="3">
                  <c:v>0.16655790000000001</c:v>
                </c:pt>
                <c:pt idx="4">
                  <c:v>0.14427229999999999</c:v>
                </c:pt>
                <c:pt idx="6">
                  <c:v>0.1754629</c:v>
                </c:pt>
                <c:pt idx="7">
                  <c:v>0.18390100000000001</c:v>
                </c:pt>
                <c:pt idx="8">
                  <c:v>0.18170929999999999</c:v>
                </c:pt>
                <c:pt idx="9">
                  <c:v>0.1759067</c:v>
                </c:pt>
                <c:pt idx="10">
                  <c:v>0.15620870000000001</c:v>
                </c:pt>
                <c:pt idx="11">
                  <c:v>0.14171880000000001</c:v>
                </c:pt>
                <c:pt idx="13">
                  <c:v>0.18104029999999999</c:v>
                </c:pt>
                <c:pt idx="14">
                  <c:v>0.1936754</c:v>
                </c:pt>
                <c:pt idx="15">
                  <c:v>0.1504414</c:v>
                </c:pt>
                <c:pt idx="16">
                  <c:v>0.22038840000000001</c:v>
                </c:pt>
                <c:pt idx="17">
                  <c:v>0.14154249999999999</c:v>
                </c:pt>
                <c:pt idx="18">
                  <c:v>0.10477350000000001</c:v>
                </c:pt>
                <c:pt idx="19">
                  <c:v>0.2106895</c:v>
                </c:pt>
                <c:pt idx="20">
                  <c:v>0.16949120000000001</c:v>
                </c:pt>
                <c:pt idx="21">
                  <c:v>0.1044702</c:v>
                </c:pt>
                <c:pt idx="22">
                  <c:v>0.25243500000000002</c:v>
                </c:pt>
                <c:pt idx="23">
                  <c:v>0.1016362</c:v>
                </c:pt>
                <c:pt idx="24">
                  <c:v>0.14103489999999999</c:v>
                </c:pt>
                <c:pt idx="25">
                  <c:v>0.14601169999999999</c:v>
                </c:pt>
                <c:pt idx="26">
                  <c:v>0.1713779</c:v>
                </c:pt>
                <c:pt idx="27">
                  <c:v>0.20243739999999999</c:v>
                </c:pt>
                <c:pt idx="28">
                  <c:v>0.15813859999999999</c:v>
                </c:pt>
                <c:pt idx="29">
                  <c:v>0.2051142</c:v>
                </c:pt>
                <c:pt idx="30">
                  <c:v>0.21492649999999999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065-47E6-95A2-E3009C2B9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49648"/>
        <c:axId val="699849256"/>
      </c:scatterChart>
      <c:valAx>
        <c:axId val="69984964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49256"/>
        <c:crosses val="autoZero"/>
        <c:crossBetween val="midCat"/>
        <c:majorUnit val="3"/>
        <c:minorUnit val="1"/>
      </c:valAx>
      <c:valAx>
        <c:axId val="699849256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49648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alle</a:t>
            </a:r>
            <a:r>
              <a:rPr lang="nl-NL" baseline="0"/>
              <a:t> soorten (26)</a:t>
            </a:r>
            <a:r>
              <a:rPr lang="nl-NL"/>
              <a:t>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reproductie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9-4AF3-A25E-FD69DDE05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9-4AF3-A25E-FD69DDE05BD7}"/>
              </c:ext>
            </c:extLst>
          </c:dPt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reproductie!$G$71:$AJ$71</c:f>
              <c:numCache>
                <c:formatCode>0.00</c:formatCode>
                <c:ptCount val="30"/>
                <c:pt idx="0">
                  <c:v>1.1935613960603266</c:v>
                </c:pt>
                <c:pt idx="1">
                  <c:v>1.1721659511108389</c:v>
                </c:pt>
                <c:pt idx="2">
                  <c:v>1.3557988195993429</c:v>
                </c:pt>
                <c:pt idx="3">
                  <c:v>1.1768461841558959</c:v>
                </c:pt>
                <c:pt idx="4">
                  <c:v>1.2628290563348212</c:v>
                </c:pt>
                <c:pt idx="5">
                  <c:v>1.0485389713320008</c:v>
                </c:pt>
                <c:pt idx="6">
                  <c:v>1.5083100268549103</c:v>
                </c:pt>
                <c:pt idx="7">
                  <c:v>1.3744288536293883</c:v>
                </c:pt>
                <c:pt idx="8">
                  <c:v>1.5169609861397251</c:v>
                </c:pt>
                <c:pt idx="9">
                  <c:v>1.4163532055500145</c:v>
                </c:pt>
                <c:pt idx="10">
                  <c:v>1.1034132178345817</c:v>
                </c:pt>
                <c:pt idx="11">
                  <c:v>1.0850212113234396</c:v>
                </c:pt>
                <c:pt idx="12">
                  <c:v>1.183173712939015</c:v>
                </c:pt>
                <c:pt idx="13">
                  <c:v>1.5808744703196378</c:v>
                </c:pt>
                <c:pt idx="14">
                  <c:v>1.412280789386005</c:v>
                </c:pt>
                <c:pt idx="15">
                  <c:v>1.2598002492853684</c:v>
                </c:pt>
                <c:pt idx="16">
                  <c:v>1.4021833489492006</c:v>
                </c:pt>
                <c:pt idx="17">
                  <c:v>1.0396919149750488</c:v>
                </c:pt>
                <c:pt idx="18">
                  <c:v>1.3749786151996324</c:v>
                </c:pt>
                <c:pt idx="19">
                  <c:v>1.173218723329936</c:v>
                </c:pt>
                <c:pt idx="20">
                  <c:v>1.0166899696598859</c:v>
                </c:pt>
                <c:pt idx="21">
                  <c:v>1.5695245481594322</c:v>
                </c:pt>
                <c:pt idx="22">
                  <c:v>1.5253988521168633</c:v>
                </c:pt>
                <c:pt idx="23">
                  <c:v>1.6740205229351439</c:v>
                </c:pt>
                <c:pt idx="24">
                  <c:v>1.0975515446552089</c:v>
                </c:pt>
                <c:pt idx="25">
                  <c:v>0.99554138529342984</c:v>
                </c:pt>
                <c:pt idx="26">
                  <c:v>1.6290842240683774</c:v>
                </c:pt>
                <c:pt idx="27">
                  <c:v>1.0998179591928625</c:v>
                </c:pt>
                <c:pt idx="28">
                  <c:v>1.4598826128087012</c:v>
                </c:pt>
                <c:pt idx="29">
                  <c:v>1.7412410836198049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99-4AF3-A25E-FD69DDE05BD7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reproductie!$E$118:$AJ$118</c:f>
              <c:numCache>
                <c:formatCode>0.00</c:formatCode>
                <c:ptCount val="3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399-4AF3-A25E-FD69DDE05BD7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reproductie!$E$119:$AJ$119</c:f>
              <c:numCache>
                <c:formatCode>0.00</c:formatCode>
                <c:ptCount val="3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399-4AF3-A25E-FD69DDE05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98296"/>
        <c:axId val="699795552"/>
      </c:scatterChart>
      <c:valAx>
        <c:axId val="69979829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95552"/>
        <c:crosses val="autoZero"/>
        <c:crossBetween val="midCat"/>
        <c:majorUnit val="4"/>
        <c:minorUnit val="1"/>
      </c:valAx>
      <c:valAx>
        <c:axId val="699795552"/>
        <c:scaling>
          <c:orientation val="minMax"/>
          <c:max val="3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98296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alle soorten (26)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9525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7A-4A4C-B0D2-4185BE349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7A-4A4C-B0D2-4185BE34947F}"/>
              </c:ext>
            </c:extLst>
          </c:dPt>
          <c:xVal>
            <c:numRef>
              <c:f>'overleving ad'!$G$2:$AI$2</c:f>
              <c:numCache>
                <c:formatCode>General</c:formatCod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numCache>
            </c:numRef>
          </c:xVal>
          <c:yVal>
            <c:numRef>
              <c:f>'overleving ad'!$G$71:$AI$71</c:f>
              <c:numCache>
                <c:formatCode>0.00</c:formatCode>
                <c:ptCount val="29"/>
                <c:pt idx="0">
                  <c:v>0.35215612857142853</c:v>
                </c:pt>
                <c:pt idx="1">
                  <c:v>0.40900107500000005</c:v>
                </c:pt>
                <c:pt idx="2">
                  <c:v>0.40724571052631581</c:v>
                </c:pt>
                <c:pt idx="3">
                  <c:v>0.3726539047619048</c:v>
                </c:pt>
                <c:pt idx="4">
                  <c:v>0.35663106</c:v>
                </c:pt>
                <c:pt idx="5">
                  <c:v>0.41622698421052629</c:v>
                </c:pt>
                <c:pt idx="6">
                  <c:v>0.40629595500000004</c:v>
                </c:pt>
                <c:pt idx="7">
                  <c:v>0.46546433333333342</c:v>
                </c:pt>
                <c:pt idx="8">
                  <c:v>0.32781613000000004</c:v>
                </c:pt>
                <c:pt idx="9">
                  <c:v>0.37806311999999997</c:v>
                </c:pt>
                <c:pt idx="10">
                  <c:v>0.41782739047619044</c:v>
                </c:pt>
                <c:pt idx="11">
                  <c:v>0.44601046666666655</c:v>
                </c:pt>
                <c:pt idx="12">
                  <c:v>0.34916090500000002</c:v>
                </c:pt>
                <c:pt idx="13">
                  <c:v>0.40145454285714283</c:v>
                </c:pt>
                <c:pt idx="14">
                  <c:v>0.44490095500000004</c:v>
                </c:pt>
                <c:pt idx="15">
                  <c:v>0.36283986666666668</c:v>
                </c:pt>
                <c:pt idx="16">
                  <c:v>0.38402323999999999</c:v>
                </c:pt>
                <c:pt idx="17">
                  <c:v>0.41425041999999995</c:v>
                </c:pt>
                <c:pt idx="18">
                  <c:v>0.43097685714285722</c:v>
                </c:pt>
                <c:pt idx="19">
                  <c:v>0.3806016350000001</c:v>
                </c:pt>
                <c:pt idx="20">
                  <c:v>0.46715744285714289</c:v>
                </c:pt>
                <c:pt idx="21">
                  <c:v>0.37411308095238088</c:v>
                </c:pt>
                <c:pt idx="22">
                  <c:v>0.46456162857142858</c:v>
                </c:pt>
                <c:pt idx="23">
                  <c:v>0.44676611904761915</c:v>
                </c:pt>
                <c:pt idx="24">
                  <c:v>0.3814149</c:v>
                </c:pt>
                <c:pt idx="25">
                  <c:v>0.39685179523809516</c:v>
                </c:pt>
                <c:pt idx="26">
                  <c:v>0.44985821578947371</c:v>
                </c:pt>
                <c:pt idx="27">
                  <c:v>0.35451311904761901</c:v>
                </c:pt>
                <c:pt idx="28">
                  <c:v>0.41120645000000006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7A-4A4C-B0D2-4185BE349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91240"/>
        <c:axId val="699799864"/>
      </c:scatterChart>
      <c:valAx>
        <c:axId val="69979124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99864"/>
        <c:crosses val="autoZero"/>
        <c:crossBetween val="midCat"/>
        <c:majorUnit val="4"/>
        <c:minorUnit val="1"/>
      </c:valAx>
      <c:valAx>
        <c:axId val="699799864"/>
        <c:scaling>
          <c:orientation val="minMax"/>
          <c:max val="0.60000000000000009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91240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alle soorten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9525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226A-4A93-8011-AF5CF627713F}"/>
              </c:ext>
            </c:extLst>
          </c:dPt>
          <c:xVal>
            <c:numRef>
              <c:f>'overleving juv'!$G$2:$AI$2</c:f>
              <c:numCache>
                <c:formatCode>General</c:formatCod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numCache>
            </c:numRef>
          </c:xVal>
          <c:yVal>
            <c:numRef>
              <c:f>'overleving juv'!$G$71:$AJ$71</c:f>
              <c:numCache>
                <c:formatCode>0.00</c:formatCode>
                <c:ptCount val="30"/>
                <c:pt idx="0">
                  <c:v>8.9097245454545448E-2</c:v>
                </c:pt>
                <c:pt idx="1">
                  <c:v>0.10848367999999999</c:v>
                </c:pt>
                <c:pt idx="2">
                  <c:v>8.7112372727272722E-2</c:v>
                </c:pt>
                <c:pt idx="3">
                  <c:v>8.8878093750000012E-2</c:v>
                </c:pt>
                <c:pt idx="4">
                  <c:v>0.10199526923076922</c:v>
                </c:pt>
                <c:pt idx="5">
                  <c:v>0.10113043846153845</c:v>
                </c:pt>
                <c:pt idx="6">
                  <c:v>0.13877792857142857</c:v>
                </c:pt>
                <c:pt idx="7">
                  <c:v>0.10768625714285714</c:v>
                </c:pt>
                <c:pt idx="8">
                  <c:v>7.7213766666666656E-2</c:v>
                </c:pt>
                <c:pt idx="9">
                  <c:v>0.10549254615384616</c:v>
                </c:pt>
                <c:pt idx="10">
                  <c:v>9.2054864285714286E-2</c:v>
                </c:pt>
                <c:pt idx="11">
                  <c:v>8.9845882352941178E-2</c:v>
                </c:pt>
                <c:pt idx="12">
                  <c:v>0.10475642500000003</c:v>
                </c:pt>
                <c:pt idx="13">
                  <c:v>0.10995018333333334</c:v>
                </c:pt>
                <c:pt idx="14">
                  <c:v>0.12835217647058822</c:v>
                </c:pt>
                <c:pt idx="15">
                  <c:v>8.7320949999999994E-2</c:v>
                </c:pt>
                <c:pt idx="16">
                  <c:v>0.1313269</c:v>
                </c:pt>
                <c:pt idx="17">
                  <c:v>0.15145810625</c:v>
                </c:pt>
                <c:pt idx="18">
                  <c:v>0.12517098333333332</c:v>
                </c:pt>
                <c:pt idx="19">
                  <c:v>8.6400777777777785E-2</c:v>
                </c:pt>
                <c:pt idx="20">
                  <c:v>0.11028400499999999</c:v>
                </c:pt>
                <c:pt idx="21">
                  <c:v>8.8321694117647065E-2</c:v>
                </c:pt>
                <c:pt idx="22">
                  <c:v>0.10836700625000001</c:v>
                </c:pt>
                <c:pt idx="23">
                  <c:v>0.10412196111111111</c:v>
                </c:pt>
                <c:pt idx="24">
                  <c:v>0.1068633052631579</c:v>
                </c:pt>
                <c:pt idx="25">
                  <c:v>0.10103250555555558</c:v>
                </c:pt>
                <c:pt idx="26">
                  <c:v>9.975386111111112E-2</c:v>
                </c:pt>
                <c:pt idx="27">
                  <c:v>9.1249193333333339E-2</c:v>
                </c:pt>
                <c:pt idx="28">
                  <c:v>0.10187670666666668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6A-4A93-8011-AF5CF6277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86144"/>
        <c:axId val="699777520"/>
      </c:scatterChart>
      <c:valAx>
        <c:axId val="69978614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7520"/>
        <c:crosses val="autoZero"/>
        <c:crossBetween val="midCat"/>
        <c:majorUnit val="4"/>
        <c:minorUnit val="1"/>
      </c:valAx>
      <c:valAx>
        <c:axId val="699777520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6144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trekgroepen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strRef>
              <c:f>reproductie!$A$74</c:f>
              <c:strCache>
                <c:ptCount val="1"/>
                <c:pt idx="0">
                  <c:v>lang-trekkers (8)</c:v>
                </c:pt>
              </c:strCache>
            </c:strRef>
          </c:tx>
          <c:spPr>
            <a:ln w="952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C7-4EB3-B4E5-6003415526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C7-4EB3-B4E5-6003415526EE}"/>
              </c:ext>
            </c:extLst>
          </c:dPt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reproductie!$G$74:$AJ$74</c:f>
              <c:numCache>
                <c:formatCode>0.00</c:formatCode>
                <c:ptCount val="30"/>
                <c:pt idx="0">
                  <c:v>0.95993636220031431</c:v>
                </c:pt>
                <c:pt idx="1">
                  <c:v>0.99314190660363399</c:v>
                </c:pt>
                <c:pt idx="2">
                  <c:v>1.1749887602508076</c:v>
                </c:pt>
                <c:pt idx="3">
                  <c:v>1.1622657425054546</c:v>
                </c:pt>
                <c:pt idx="4">
                  <c:v>0.9961611423829877</c:v>
                </c:pt>
                <c:pt idx="5">
                  <c:v>1.0365935482839885</c:v>
                </c:pt>
                <c:pt idx="6">
                  <c:v>1.377414088648466</c:v>
                </c:pt>
                <c:pt idx="7">
                  <c:v>1.2279697844367519</c:v>
                </c:pt>
                <c:pt idx="8">
                  <c:v>1.2280610542410821</c:v>
                </c:pt>
                <c:pt idx="9">
                  <c:v>0.98351678160838008</c:v>
                </c:pt>
                <c:pt idx="10">
                  <c:v>1.0292226871242973</c:v>
                </c:pt>
                <c:pt idx="11">
                  <c:v>0.89830072943442718</c:v>
                </c:pt>
                <c:pt idx="12">
                  <c:v>1.1083244882404786</c:v>
                </c:pt>
                <c:pt idx="13">
                  <c:v>1.4186315536935803</c:v>
                </c:pt>
                <c:pt idx="14">
                  <c:v>0.99271568284993617</c:v>
                </c:pt>
                <c:pt idx="15">
                  <c:v>0.88356753154629708</c:v>
                </c:pt>
                <c:pt idx="16">
                  <c:v>1.0427248601630037</c:v>
                </c:pt>
                <c:pt idx="17">
                  <c:v>0.94508347241667379</c:v>
                </c:pt>
                <c:pt idx="18">
                  <c:v>1.1455552690026978</c:v>
                </c:pt>
                <c:pt idx="19">
                  <c:v>1.0442142938292251</c:v>
                </c:pt>
                <c:pt idx="20">
                  <c:v>0.9157855432367461</c:v>
                </c:pt>
                <c:pt idx="21">
                  <c:v>1.0855392879488903</c:v>
                </c:pt>
                <c:pt idx="22">
                  <c:v>1.433335404010196</c:v>
                </c:pt>
                <c:pt idx="23">
                  <c:v>1.1558727003479374</c:v>
                </c:pt>
                <c:pt idx="24">
                  <c:v>0.85816097985869721</c:v>
                </c:pt>
                <c:pt idx="25">
                  <c:v>0.74918729244786764</c:v>
                </c:pt>
                <c:pt idx="26">
                  <c:v>1.0793977268475088</c:v>
                </c:pt>
                <c:pt idx="27">
                  <c:v>0.81728598022216936</c:v>
                </c:pt>
                <c:pt idx="28">
                  <c:v>1.1674729859704167</c:v>
                </c:pt>
                <c:pt idx="29">
                  <c:v>1.2844377097420421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C7-4EB3-B4E5-6003415526EE}"/>
            </c:ext>
          </c:extLst>
        </c:ser>
        <c:ser>
          <c:idx val="1"/>
          <c:order val="1"/>
          <c:tx>
            <c:strRef>
              <c:f>reproductie!$A$76</c:f>
              <c:strCache>
                <c:ptCount val="1"/>
                <c:pt idx="0">
                  <c:v>kort-trekkers (5)</c:v>
                </c:pt>
              </c:strCache>
            </c:strRef>
          </c:tx>
          <c:spPr>
            <a:ln w="952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reproductie!$G$76:$AJ$76</c:f>
              <c:numCache>
                <c:formatCode>0.00</c:formatCode>
                <c:ptCount val="30"/>
                <c:pt idx="0">
                  <c:v>0.81999627428935218</c:v>
                </c:pt>
                <c:pt idx="1">
                  <c:v>0.82787605664470776</c:v>
                </c:pt>
                <c:pt idx="2">
                  <c:v>0.86313407636025308</c:v>
                </c:pt>
                <c:pt idx="3">
                  <c:v>0.90607143804609591</c:v>
                </c:pt>
                <c:pt idx="4">
                  <c:v>0.86979766025337502</c:v>
                </c:pt>
                <c:pt idx="5">
                  <c:v>0.82513974368398024</c:v>
                </c:pt>
                <c:pt idx="6">
                  <c:v>1.0766379090231701</c:v>
                </c:pt>
                <c:pt idx="7">
                  <c:v>0.93854495754057443</c:v>
                </c:pt>
                <c:pt idx="8">
                  <c:v>1.0537706882989095</c:v>
                </c:pt>
                <c:pt idx="9">
                  <c:v>0.95660536719197364</c:v>
                </c:pt>
                <c:pt idx="10">
                  <c:v>0.80839147262661493</c:v>
                </c:pt>
                <c:pt idx="11">
                  <c:v>0.78892952230078262</c:v>
                </c:pt>
                <c:pt idx="12">
                  <c:v>0.86641835985958759</c:v>
                </c:pt>
                <c:pt idx="13">
                  <c:v>1.2474627153985196</c:v>
                </c:pt>
                <c:pt idx="14">
                  <c:v>0.9603564818470558</c:v>
                </c:pt>
                <c:pt idx="15">
                  <c:v>1.0161176641410816</c:v>
                </c:pt>
                <c:pt idx="16">
                  <c:v>1.0146614974567547</c:v>
                </c:pt>
                <c:pt idx="17">
                  <c:v>0.85942458334280936</c:v>
                </c:pt>
                <c:pt idx="18">
                  <c:v>1.0773113927609796</c:v>
                </c:pt>
                <c:pt idx="19">
                  <c:v>0.80641824439423504</c:v>
                </c:pt>
                <c:pt idx="20">
                  <c:v>0.83211068074629824</c:v>
                </c:pt>
                <c:pt idx="21">
                  <c:v>1.2535994421662573</c:v>
                </c:pt>
                <c:pt idx="22">
                  <c:v>1.2712001348255577</c:v>
                </c:pt>
                <c:pt idx="23">
                  <c:v>1.0787189329218549</c:v>
                </c:pt>
                <c:pt idx="24">
                  <c:v>0.81232372552922882</c:v>
                </c:pt>
                <c:pt idx="25">
                  <c:v>0.75759833150816769</c:v>
                </c:pt>
                <c:pt idx="26">
                  <c:v>1.1536294406727585</c:v>
                </c:pt>
                <c:pt idx="27">
                  <c:v>0.86916485279162925</c:v>
                </c:pt>
                <c:pt idx="28">
                  <c:v>1.203128685183984</c:v>
                </c:pt>
                <c:pt idx="29">
                  <c:v>1.1978101566742321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5C7-4EB3-B4E5-6003415526EE}"/>
            </c:ext>
          </c:extLst>
        </c:ser>
        <c:ser>
          <c:idx val="2"/>
          <c:order val="2"/>
          <c:tx>
            <c:strRef>
              <c:f>reproductie!$A$78</c:f>
              <c:strCache>
                <c:ptCount val="1"/>
                <c:pt idx="0">
                  <c:v>standvogels (8)</c:v>
                </c:pt>
              </c:strCache>
            </c:strRef>
          </c:tx>
          <c:spPr>
            <a:ln w="9525">
              <a:solidFill>
                <a:srgbClr val="0000CC"/>
              </a:solidFill>
            </a:ln>
          </c:spPr>
          <c:marker>
            <c:symbol val="circle"/>
            <c:size val="5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reproductie!$G$78:$AJ$78</c:f>
              <c:numCache>
                <c:formatCode>0.00</c:formatCode>
                <c:ptCount val="30"/>
                <c:pt idx="0">
                  <c:v>1.6606646310271973</c:v>
                </c:pt>
                <c:pt idx="1">
                  <c:v>1.5663711796593758</c:v>
                </c:pt>
                <c:pt idx="2">
                  <c:v>1.8445243434723098</c:v>
                </c:pt>
                <c:pt idx="3">
                  <c:v>1.3606608421249617</c:v>
                </c:pt>
                <c:pt idx="4">
                  <c:v>1.7751415928375587</c:v>
                </c:pt>
                <c:pt idx="5">
                  <c:v>1.2001089116600256</c:v>
                </c:pt>
                <c:pt idx="6">
                  <c:v>1.9090010387061926</c:v>
                </c:pt>
                <c:pt idx="7">
                  <c:v>1.7933153578775327</c:v>
                </c:pt>
                <c:pt idx="8">
                  <c:v>2.0953548541888782</c:v>
                </c:pt>
                <c:pt idx="9">
                  <c:v>2.136532028465425</c:v>
                </c:pt>
                <c:pt idx="10">
                  <c:v>1.3619923392998445</c:v>
                </c:pt>
                <c:pt idx="11">
                  <c:v>1.4567989988516126</c:v>
                </c:pt>
                <c:pt idx="12">
                  <c:v>1.4559950333121927</c:v>
                </c:pt>
                <c:pt idx="13">
                  <c:v>1.9514997337713933</c:v>
                </c:pt>
                <c:pt idx="14">
                  <c:v>2.1142985881339169</c:v>
                </c:pt>
                <c:pt idx="15">
                  <c:v>1.7883345827396195</c:v>
                </c:pt>
                <c:pt idx="16">
                  <c:v>2.0038429949181764</c:v>
                </c:pt>
                <c:pt idx="17">
                  <c:v>1.2469674398035733</c:v>
                </c:pt>
                <c:pt idx="18">
                  <c:v>1.7904439754207253</c:v>
                </c:pt>
                <c:pt idx="19">
                  <c:v>1.5314734521654596</c:v>
                </c:pt>
                <c:pt idx="20">
                  <c:v>1.2329564516540181</c:v>
                </c:pt>
                <c:pt idx="21">
                  <c:v>2.2509629996157079</c:v>
                </c:pt>
                <c:pt idx="22">
                  <c:v>1.7763364985305961</c:v>
                </c:pt>
                <c:pt idx="23">
                  <c:v>2.5642318392806547</c:v>
                </c:pt>
                <c:pt idx="24">
                  <c:v>1.5152094964054581</c:v>
                </c:pt>
                <c:pt idx="25">
                  <c:v>1.3906098867547803</c:v>
                </c:pt>
                <c:pt idx="26">
                  <c:v>2.475929960911508</c:v>
                </c:pt>
                <c:pt idx="27">
                  <c:v>1.5265081296643266</c:v>
                </c:pt>
                <c:pt idx="28">
                  <c:v>1.912763444412434</c:v>
                </c:pt>
                <c:pt idx="29">
                  <c:v>2.5376887868385487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5C7-4EB3-B4E5-60034155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00648"/>
        <c:axId val="699788496"/>
      </c:scatterChart>
      <c:valAx>
        <c:axId val="69980064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8496"/>
        <c:crosses val="autoZero"/>
        <c:crossBetween val="midCat"/>
        <c:majorUnit val="4"/>
        <c:minorUnit val="1"/>
      </c:valAx>
      <c:valAx>
        <c:axId val="699788496"/>
        <c:scaling>
          <c:orientation val="minMax"/>
          <c:max val="3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00648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270341207349083"/>
          <c:y val="0.16685923901385608"/>
          <c:w val="0.33811634847013983"/>
          <c:h val="0.17683733059538356"/>
        </c:manualLayout>
      </c:layout>
      <c:overlay val="1"/>
      <c:txPr>
        <a:bodyPr/>
        <a:lstStyle/>
        <a:p>
          <a:pPr>
            <a:defRPr sz="5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trekgroepen
overleving adult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'overleving ad'!$A$74</c:f>
              <c:strCache>
                <c:ptCount val="1"/>
                <c:pt idx="0">
                  <c:v>lang-trekkers (8)</c:v>
                </c:pt>
              </c:strCache>
            </c:strRef>
          </c:tx>
          <c:spPr>
            <a:ln w="952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27-4BC5-836F-C5F889341D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27-4BC5-836F-C5F889341DF0}"/>
              </c:ext>
            </c:extLst>
          </c:dPt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ad'!$G$74:$AJ$74</c:f>
              <c:numCache>
                <c:formatCode>0.00</c:formatCode>
                <c:ptCount val="30"/>
                <c:pt idx="0">
                  <c:v>0.39257936249999997</c:v>
                </c:pt>
                <c:pt idx="1">
                  <c:v>0.41241741249999997</c:v>
                </c:pt>
                <c:pt idx="2">
                  <c:v>0.41605233750000004</c:v>
                </c:pt>
                <c:pt idx="3">
                  <c:v>0.40062074999999997</c:v>
                </c:pt>
                <c:pt idx="4">
                  <c:v>0.36482038750000007</c:v>
                </c:pt>
                <c:pt idx="5">
                  <c:v>0.40355558750000009</c:v>
                </c:pt>
                <c:pt idx="6">
                  <c:v>0.40053691249999995</c:v>
                </c:pt>
                <c:pt idx="7">
                  <c:v>0.4895354375</c:v>
                </c:pt>
                <c:pt idx="8">
                  <c:v>0.34712251249999998</c:v>
                </c:pt>
                <c:pt idx="9">
                  <c:v>0.44162521249999998</c:v>
                </c:pt>
                <c:pt idx="10">
                  <c:v>0.41436216250000002</c:v>
                </c:pt>
                <c:pt idx="11">
                  <c:v>0.41644026249999999</c:v>
                </c:pt>
                <c:pt idx="12">
                  <c:v>0.40901324999999999</c:v>
                </c:pt>
                <c:pt idx="13">
                  <c:v>0.47534624999999997</c:v>
                </c:pt>
                <c:pt idx="14">
                  <c:v>0.4661633375</c:v>
                </c:pt>
                <c:pt idx="15">
                  <c:v>0.3482248</c:v>
                </c:pt>
                <c:pt idx="16">
                  <c:v>0.38364327500000001</c:v>
                </c:pt>
                <c:pt idx="17">
                  <c:v>0.41425372500000007</c:v>
                </c:pt>
                <c:pt idx="18">
                  <c:v>0.41772781250000007</c:v>
                </c:pt>
                <c:pt idx="19">
                  <c:v>0.38563431249999996</c:v>
                </c:pt>
                <c:pt idx="20">
                  <c:v>0.45933748750000003</c:v>
                </c:pt>
                <c:pt idx="21">
                  <c:v>0.37321031250000003</c:v>
                </c:pt>
                <c:pt idx="22">
                  <c:v>0.42460878749999997</c:v>
                </c:pt>
                <c:pt idx="23">
                  <c:v>0.42653036250000004</c:v>
                </c:pt>
                <c:pt idx="24">
                  <c:v>0.40133649999999998</c:v>
                </c:pt>
                <c:pt idx="25">
                  <c:v>0.35056923750000002</c:v>
                </c:pt>
                <c:pt idx="26">
                  <c:v>0.44517075000000006</c:v>
                </c:pt>
                <c:pt idx="27">
                  <c:v>0.35244001250000001</c:v>
                </c:pt>
                <c:pt idx="28">
                  <c:v>0.44329488571428566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27-4BC5-836F-C5F889341DF0}"/>
            </c:ext>
          </c:extLst>
        </c:ser>
        <c:ser>
          <c:idx val="1"/>
          <c:order val="1"/>
          <c:tx>
            <c:strRef>
              <c:f>'overleving ad'!$A$76</c:f>
              <c:strCache>
                <c:ptCount val="1"/>
                <c:pt idx="0">
                  <c:v>kort-trekkers (5)</c:v>
                </c:pt>
              </c:strCache>
            </c:strRef>
          </c:tx>
          <c:spPr>
            <a:ln w="952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ad'!$G$76:$AJ$76</c:f>
              <c:numCache>
                <c:formatCode>0.00</c:formatCode>
                <c:ptCount val="30"/>
                <c:pt idx="0">
                  <c:v>0.40345577999999999</c:v>
                </c:pt>
                <c:pt idx="1">
                  <c:v>0.41702927999999995</c:v>
                </c:pt>
                <c:pt idx="2">
                  <c:v>0.38752193999999995</c:v>
                </c:pt>
                <c:pt idx="3">
                  <c:v>0.38435407999999993</c:v>
                </c:pt>
                <c:pt idx="4">
                  <c:v>0.32273654000000002</c:v>
                </c:pt>
                <c:pt idx="5">
                  <c:v>0.46703040000000001</c:v>
                </c:pt>
                <c:pt idx="6">
                  <c:v>0.36097035999999993</c:v>
                </c:pt>
                <c:pt idx="7">
                  <c:v>0.41911027999999995</c:v>
                </c:pt>
                <c:pt idx="8">
                  <c:v>0.30095441999999994</c:v>
                </c:pt>
                <c:pt idx="9">
                  <c:v>0.284549</c:v>
                </c:pt>
                <c:pt idx="10">
                  <c:v>0.35251761999999998</c:v>
                </c:pt>
                <c:pt idx="11">
                  <c:v>0.44293335999999994</c:v>
                </c:pt>
                <c:pt idx="12">
                  <c:v>0.29584394000000003</c:v>
                </c:pt>
                <c:pt idx="13">
                  <c:v>0.29123339999999998</c:v>
                </c:pt>
                <c:pt idx="14">
                  <c:v>0.43073546000000001</c:v>
                </c:pt>
                <c:pt idx="15">
                  <c:v>0.35354304000000003</c:v>
                </c:pt>
                <c:pt idx="16">
                  <c:v>0.32519834000000003</c:v>
                </c:pt>
                <c:pt idx="17">
                  <c:v>0.38069720000000001</c:v>
                </c:pt>
                <c:pt idx="18">
                  <c:v>0.47877590000000003</c:v>
                </c:pt>
                <c:pt idx="19">
                  <c:v>0.37558196000000005</c:v>
                </c:pt>
                <c:pt idx="20">
                  <c:v>0.41664323999999997</c:v>
                </c:pt>
                <c:pt idx="21">
                  <c:v>0.33113374000000001</c:v>
                </c:pt>
                <c:pt idx="22">
                  <c:v>0.42434712000000002</c:v>
                </c:pt>
                <c:pt idx="23">
                  <c:v>0.35298419999999997</c:v>
                </c:pt>
                <c:pt idx="24">
                  <c:v>0.3849572</c:v>
                </c:pt>
                <c:pt idx="25">
                  <c:v>0.38339478000000005</c:v>
                </c:pt>
                <c:pt idx="26">
                  <c:v>0.42283849999999995</c:v>
                </c:pt>
                <c:pt idx="27">
                  <c:v>0.34891804000000004</c:v>
                </c:pt>
                <c:pt idx="28">
                  <c:v>0.37124138000000001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27-4BC5-836F-C5F889341DF0}"/>
            </c:ext>
          </c:extLst>
        </c:ser>
        <c:ser>
          <c:idx val="2"/>
          <c:order val="2"/>
          <c:tx>
            <c:strRef>
              <c:f>'overleving ad'!$A$78</c:f>
              <c:strCache>
                <c:ptCount val="1"/>
                <c:pt idx="0">
                  <c:v>standvogels (8)</c:v>
                </c:pt>
              </c:strCache>
            </c:strRef>
          </c:tx>
          <c:spPr>
            <a:ln w="9525">
              <a:solidFill>
                <a:srgbClr val="0000CC"/>
              </a:solidFill>
            </a:ln>
          </c:spPr>
          <c:marker>
            <c:symbol val="circle"/>
            <c:size val="5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ad'!$G$78:$AJ$78</c:f>
              <c:numCache>
                <c:formatCode>0.00</c:formatCode>
                <c:ptCount val="30"/>
                <c:pt idx="0">
                  <c:v>0.27967061250000003</c:v>
                </c:pt>
                <c:pt idx="1">
                  <c:v>0.39936225714285711</c:v>
                </c:pt>
                <c:pt idx="2">
                  <c:v>0.41194001666666669</c:v>
                </c:pt>
                <c:pt idx="3">
                  <c:v>0.33737444999999999</c:v>
                </c:pt>
                <c:pt idx="4">
                  <c:v>0.37148220000000004</c:v>
                </c:pt>
                <c:pt idx="5">
                  <c:v>0.40167805714285715</c:v>
                </c:pt>
                <c:pt idx="6">
                  <c:v>0.44525314285714285</c:v>
                </c:pt>
                <c:pt idx="7">
                  <c:v>0.4703645125</c:v>
                </c:pt>
                <c:pt idx="8">
                  <c:v>0.32493862857142858</c:v>
                </c:pt>
                <c:pt idx="9">
                  <c:v>0.37221652857142862</c:v>
                </c:pt>
                <c:pt idx="10">
                  <c:v>0.46211122500000001</c:v>
                </c:pt>
                <c:pt idx="11">
                  <c:v>0.47750386249999999</c:v>
                </c:pt>
                <c:pt idx="12">
                  <c:v>0.31884177142857134</c:v>
                </c:pt>
                <c:pt idx="13">
                  <c:v>0.39645105000000003</c:v>
                </c:pt>
                <c:pt idx="14">
                  <c:v>0.43071929999999997</c:v>
                </c:pt>
                <c:pt idx="15">
                  <c:v>0.38326545000000001</c:v>
                </c:pt>
                <c:pt idx="16">
                  <c:v>0.42647527142857139</c:v>
                </c:pt>
                <c:pt idx="17">
                  <c:v>0.43821322857142858</c:v>
                </c:pt>
                <c:pt idx="18">
                  <c:v>0.41435149999999998</c:v>
                </c:pt>
                <c:pt idx="19">
                  <c:v>0.3784354857142857</c:v>
                </c:pt>
                <c:pt idx="20">
                  <c:v>0.50654877500000006</c:v>
                </c:pt>
                <c:pt idx="21">
                  <c:v>0.40187793749999995</c:v>
                </c:pt>
                <c:pt idx="22">
                  <c:v>0.52964853750000007</c:v>
                </c:pt>
                <c:pt idx="23">
                  <c:v>0.525615575</c:v>
                </c:pt>
                <c:pt idx="24">
                  <c:v>0.35927936249999998</c:v>
                </c:pt>
                <c:pt idx="25">
                  <c:v>0.45154498749999994</c:v>
                </c:pt>
                <c:pt idx="26">
                  <c:v>0.47862460000000001</c:v>
                </c:pt>
                <c:pt idx="27">
                  <c:v>0.36008315000000002</c:v>
                </c:pt>
                <c:pt idx="28">
                  <c:v>0.4081072375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227-4BC5-836F-C5F889341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804176"/>
        <c:axId val="699803392"/>
      </c:scatterChart>
      <c:valAx>
        <c:axId val="69980417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03392"/>
        <c:crosses val="autoZero"/>
        <c:crossBetween val="midCat"/>
        <c:majorUnit val="4"/>
        <c:minorUnit val="1"/>
      </c:valAx>
      <c:valAx>
        <c:axId val="699803392"/>
        <c:scaling>
          <c:orientation val="minMax"/>
          <c:max val="0.60000000000000009"/>
          <c:min val="0.2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</a:t>
                </a:r>
                <a:r>
                  <a:rPr lang="nl-NL" baseline="0"/>
                  <a:t> overlevingskans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1.9840551181102364E-2"/>
              <c:y val="0.2539348301986268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804176"/>
        <c:crosses val="autoZero"/>
        <c:crossBetween val="midCat"/>
        <c:majorUnit val="0.1"/>
        <c:minorUnit val="5.000000000000001E-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74595483256905"/>
          <c:y val="0.69579326405791964"/>
          <c:w val="0.40898226183265551"/>
          <c:h val="0.17779950936557046"/>
        </c:manualLayout>
      </c:layout>
      <c:overlay val="1"/>
      <c:txPr>
        <a:bodyPr/>
        <a:lstStyle/>
        <a:p>
          <a:pPr>
            <a:defRPr sz="6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trekgroepen
overleving juv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'overleving ad'!$A$74</c:f>
              <c:strCache>
                <c:ptCount val="1"/>
                <c:pt idx="0">
                  <c:v>lang-trekkers (8)</c:v>
                </c:pt>
              </c:strCache>
            </c:strRef>
          </c:tx>
          <c:spPr>
            <a:ln w="952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F0-42B1-B1A4-D97C1F41F6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F0-42B1-B1A4-D97C1F41F6E9}"/>
              </c:ext>
            </c:extLst>
          </c:dPt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juv'!$G$74:$AI$74</c:f>
              <c:numCache>
                <c:formatCode>0.00</c:formatCode>
                <c:ptCount val="29"/>
                <c:pt idx="0">
                  <c:v>8.3314275000000007E-2</c:v>
                </c:pt>
                <c:pt idx="1">
                  <c:v>7.7808249999999995E-2</c:v>
                </c:pt>
                <c:pt idx="2">
                  <c:v>6.6932049999999993E-2</c:v>
                </c:pt>
                <c:pt idx="3">
                  <c:v>7.4632733333333326E-2</c:v>
                </c:pt>
                <c:pt idx="4">
                  <c:v>6.3392860000000009E-2</c:v>
                </c:pt>
                <c:pt idx="5">
                  <c:v>6.120608000000001E-2</c:v>
                </c:pt>
                <c:pt idx="6">
                  <c:v>7.7954599999999999E-2</c:v>
                </c:pt>
                <c:pt idx="7">
                  <c:v>8.3258616666666674E-2</c:v>
                </c:pt>
                <c:pt idx="8">
                  <c:v>7.9887975E-2</c:v>
                </c:pt>
                <c:pt idx="9">
                  <c:v>7.6888899999999996E-2</c:v>
                </c:pt>
                <c:pt idx="10">
                  <c:v>7.1855699999999995E-2</c:v>
                </c:pt>
                <c:pt idx="11">
                  <c:v>9.1547500000000004E-2</c:v>
                </c:pt>
                <c:pt idx="12">
                  <c:v>9.6791274999999996E-2</c:v>
                </c:pt>
                <c:pt idx="13">
                  <c:v>8.54686375E-2</c:v>
                </c:pt>
                <c:pt idx="14">
                  <c:v>0.10315088571428573</c:v>
                </c:pt>
                <c:pt idx="15">
                  <c:v>7.6504200000000008E-2</c:v>
                </c:pt>
                <c:pt idx="16">
                  <c:v>9.8756183333333344E-2</c:v>
                </c:pt>
                <c:pt idx="17">
                  <c:v>9.7418740000000018E-2</c:v>
                </c:pt>
                <c:pt idx="18">
                  <c:v>8.0612414285714293E-2</c:v>
                </c:pt>
                <c:pt idx="19">
                  <c:v>7.4040328571428574E-2</c:v>
                </c:pt>
                <c:pt idx="20">
                  <c:v>7.8336171428571424E-2</c:v>
                </c:pt>
                <c:pt idx="21">
                  <c:v>7.7735057142857139E-2</c:v>
                </c:pt>
                <c:pt idx="22">
                  <c:v>0.1067688</c:v>
                </c:pt>
                <c:pt idx="23">
                  <c:v>6.9851999999999997E-2</c:v>
                </c:pt>
                <c:pt idx="24">
                  <c:v>8.0759783333333321E-2</c:v>
                </c:pt>
                <c:pt idx="25">
                  <c:v>7.805187999999999E-2</c:v>
                </c:pt>
                <c:pt idx="26">
                  <c:v>9.0216749999999998E-2</c:v>
                </c:pt>
                <c:pt idx="27">
                  <c:v>6.6055799999999998E-2</c:v>
                </c:pt>
                <c:pt idx="28">
                  <c:v>8.9666479999999993E-2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F0-42B1-B1A4-D97C1F41F6E9}"/>
            </c:ext>
          </c:extLst>
        </c:ser>
        <c:ser>
          <c:idx val="1"/>
          <c:order val="1"/>
          <c:tx>
            <c:strRef>
              <c:f>'overleving ad'!$A$76</c:f>
              <c:strCache>
                <c:ptCount val="1"/>
                <c:pt idx="0">
                  <c:v>kort-trekkers (5)</c:v>
                </c:pt>
              </c:strCache>
            </c:strRef>
          </c:tx>
          <c:spPr>
            <a:ln w="952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juv'!$G$76:$AI$76</c:f>
              <c:numCache>
                <c:formatCode>0.00</c:formatCode>
                <c:ptCount val="29"/>
                <c:pt idx="0">
                  <c:v>9.327705E-2</c:v>
                </c:pt>
                <c:pt idx="1">
                  <c:v>7.9561499999999993E-2</c:v>
                </c:pt>
                <c:pt idx="2">
                  <c:v>8.4110000000000018E-2</c:v>
                </c:pt>
                <c:pt idx="3">
                  <c:v>6.2816800000000006E-2</c:v>
                </c:pt>
                <c:pt idx="4">
                  <c:v>0.10413863333333334</c:v>
                </c:pt>
                <c:pt idx="5">
                  <c:v>8.9571999999999999E-2</c:v>
                </c:pt>
                <c:pt idx="6">
                  <c:v>0.1037921</c:v>
                </c:pt>
                <c:pt idx="7">
                  <c:v>0.10467585</c:v>
                </c:pt>
                <c:pt idx="8">
                  <c:v>8.5318749999999999E-2</c:v>
                </c:pt>
                <c:pt idx="9">
                  <c:v>0.13885756666666668</c:v>
                </c:pt>
                <c:pt idx="10">
                  <c:v>6.3648400000000008E-2</c:v>
                </c:pt>
                <c:pt idx="11">
                  <c:v>6.5767249999999999E-2</c:v>
                </c:pt>
                <c:pt idx="12">
                  <c:v>9.2952699999999999E-2</c:v>
                </c:pt>
                <c:pt idx="13">
                  <c:v>7.3467400000000002E-2</c:v>
                </c:pt>
                <c:pt idx="14">
                  <c:v>0.13235854999999999</c:v>
                </c:pt>
                <c:pt idx="15">
                  <c:v>7.7845819999999996E-2</c:v>
                </c:pt>
                <c:pt idx="16">
                  <c:v>9.9963799999999992E-2</c:v>
                </c:pt>
                <c:pt idx="17">
                  <c:v>0.10896952</c:v>
                </c:pt>
                <c:pt idx="18">
                  <c:v>0.11681810000000001</c:v>
                </c:pt>
                <c:pt idx="19">
                  <c:v>6.6050049999999999E-2</c:v>
                </c:pt>
                <c:pt idx="20">
                  <c:v>0.11060966000000001</c:v>
                </c:pt>
                <c:pt idx="21">
                  <c:v>8.4391433333333321E-2</c:v>
                </c:pt>
                <c:pt idx="22">
                  <c:v>9.939336E-2</c:v>
                </c:pt>
                <c:pt idx="23">
                  <c:v>9.2685219999999999E-2</c:v>
                </c:pt>
                <c:pt idx="24">
                  <c:v>0.10678535999999998</c:v>
                </c:pt>
                <c:pt idx="25">
                  <c:v>9.3515440000000005E-2</c:v>
                </c:pt>
                <c:pt idx="26">
                  <c:v>7.5057719999999994E-2</c:v>
                </c:pt>
                <c:pt idx="27">
                  <c:v>0.10284374</c:v>
                </c:pt>
                <c:pt idx="28">
                  <c:v>0.108156275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F0-42B1-B1A4-D97C1F41F6E9}"/>
            </c:ext>
          </c:extLst>
        </c:ser>
        <c:ser>
          <c:idx val="2"/>
          <c:order val="2"/>
          <c:tx>
            <c:strRef>
              <c:f>'overleving ad'!$A$78</c:f>
              <c:strCache>
                <c:ptCount val="1"/>
                <c:pt idx="0">
                  <c:v>standvogels (8)</c:v>
                </c:pt>
              </c:strCache>
            </c:strRef>
          </c:tx>
          <c:spPr>
            <a:ln w="9525">
              <a:solidFill>
                <a:srgbClr val="0000CC"/>
              </a:solidFill>
            </a:ln>
          </c:spPr>
          <c:marker>
            <c:symbol val="circle"/>
            <c:size val="5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juv'!$G$78:$AI$78</c:f>
              <c:numCache>
                <c:formatCode>0.00</c:formatCode>
                <c:ptCount val="29"/>
                <c:pt idx="0">
                  <c:v>9.20517E-2</c:v>
                </c:pt>
                <c:pt idx="1">
                  <c:v>0.14253945714285712</c:v>
                </c:pt>
                <c:pt idx="2">
                  <c:v>0.10954447499999999</c:v>
                </c:pt>
                <c:pt idx="3">
                  <c:v>0.11225752857142857</c:v>
                </c:pt>
                <c:pt idx="4">
                  <c:v>0.13931166</c:v>
                </c:pt>
                <c:pt idx="5">
                  <c:v>0.13825355</c:v>
                </c:pt>
                <c:pt idx="6">
                  <c:v>0.18483697142857142</c:v>
                </c:pt>
                <c:pt idx="7">
                  <c:v>0.13311736666666665</c:v>
                </c:pt>
                <c:pt idx="8">
                  <c:v>6.8244833333333324E-2</c:v>
                </c:pt>
                <c:pt idx="9">
                  <c:v>0.11407718</c:v>
                </c:pt>
                <c:pt idx="10">
                  <c:v>0.12309073333333333</c:v>
                </c:pt>
                <c:pt idx="11">
                  <c:v>0.10214657142857142</c:v>
                </c:pt>
                <c:pt idx="12">
                  <c:v>0.11773917142857145</c:v>
                </c:pt>
                <c:pt idx="13">
                  <c:v>0.15356457142857144</c:v>
                </c:pt>
                <c:pt idx="14">
                  <c:v>0.15508276666666665</c:v>
                </c:pt>
                <c:pt idx="15">
                  <c:v>0.10336040000000001</c:v>
                </c:pt>
                <c:pt idx="16">
                  <c:v>0.17716642857142856</c:v>
                </c:pt>
                <c:pt idx="17">
                  <c:v>0.23189806666666668</c:v>
                </c:pt>
                <c:pt idx="18">
                  <c:v>0.17450262857142859</c:v>
                </c:pt>
                <c:pt idx="19">
                  <c:v>0.11039021428571427</c:v>
                </c:pt>
                <c:pt idx="20">
                  <c:v>0.138034825</c:v>
                </c:pt>
                <c:pt idx="21">
                  <c:v>0.10059272857142856</c:v>
                </c:pt>
                <c:pt idx="22">
                  <c:v>0.1192585</c:v>
                </c:pt>
                <c:pt idx="23">
                  <c:v>0.14166531428571427</c:v>
                </c:pt>
                <c:pt idx="24">
                  <c:v>0.12648966249999999</c:v>
                </c:pt>
                <c:pt idx="25">
                  <c:v>0.1200935625</c:v>
                </c:pt>
                <c:pt idx="26">
                  <c:v>0.12556862857142856</c:v>
                </c:pt>
                <c:pt idx="27">
                  <c:v>9.3764542857142863E-2</c:v>
                </c:pt>
                <c:pt idx="28">
                  <c:v>0.10786551666666666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2F0-42B1-B1A4-D97C1F41F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5952"/>
        <c:axId val="699782224"/>
      </c:scatterChart>
      <c:valAx>
        <c:axId val="69977595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2224"/>
        <c:crosses val="autoZero"/>
        <c:crossBetween val="midCat"/>
        <c:majorUnit val="4"/>
        <c:minorUnit val="1"/>
      </c:valAx>
      <c:valAx>
        <c:axId val="699782224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</a:t>
                </a:r>
                <a:r>
                  <a:rPr lang="nl-NL" baseline="0"/>
                  <a:t> overlevingskans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1.5673884514435694E-2"/>
              <c:y val="0.2597572465013925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5952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27034120734908"/>
          <c:y val="0.15456353079831964"/>
          <c:w val="0.33315709754452422"/>
          <c:h val="0.18922708340307101"/>
        </c:manualLayout>
      </c:layout>
      <c:overlay val="0"/>
      <c:txPr>
        <a:bodyPr/>
        <a:lstStyle/>
        <a:p>
          <a:pPr>
            <a:defRPr sz="5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Heggenmus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E09-4EB7-A1DB-E2B62F331071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E09-4EB7-A1DB-E2B62F331071}"/>
              </c:ext>
            </c:extLst>
          </c:dPt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reproductie!$E$9:$AJ$9</c:f>
              <c:numCache>
                <c:formatCode>0.00</c:formatCode>
                <c:ptCount val="32"/>
                <c:pt idx="0">
                  <c:v>1.97288790253431</c:v>
                </c:pt>
                <c:pt idx="1">
                  <c:v>1.16458603095029</c:v>
                </c:pt>
                <c:pt idx="2">
                  <c:v>1.8307118974115799</c:v>
                </c:pt>
                <c:pt idx="3">
                  <c:v>1.46908537669482</c:v>
                </c:pt>
                <c:pt idx="4">
                  <c:v>1.5569075569550499</c:v>
                </c:pt>
                <c:pt idx="5">
                  <c:v>1.4684435946246299</c:v>
                </c:pt>
                <c:pt idx="6">
                  <c:v>1.3329055370571301</c:v>
                </c:pt>
                <c:pt idx="7">
                  <c:v>1.2564094351241999</c:v>
                </c:pt>
                <c:pt idx="8">
                  <c:v>1.3623868429436901</c:v>
                </c:pt>
                <c:pt idx="9">
                  <c:v>1.2729699617218899</c:v>
                </c:pt>
                <c:pt idx="10">
                  <c:v>1.3659463069784199</c:v>
                </c:pt>
                <c:pt idx="11">
                  <c:v>1.6521987624466601</c:v>
                </c:pt>
                <c:pt idx="12">
                  <c:v>1.08054120779929</c:v>
                </c:pt>
                <c:pt idx="13">
                  <c:v>0.99711163621354704</c:v>
                </c:pt>
                <c:pt idx="14">
                  <c:v>1.21085266293503</c:v>
                </c:pt>
                <c:pt idx="15">
                  <c:v>1.4379614905431899</c:v>
                </c:pt>
                <c:pt idx="16">
                  <c:v>0.98460879806636004</c:v>
                </c:pt>
                <c:pt idx="17">
                  <c:v>1.0640751726528199</c:v>
                </c:pt>
                <c:pt idx="18">
                  <c:v>1.1489085156079299</c:v>
                </c:pt>
                <c:pt idx="19">
                  <c:v>0.92287894588260699</c:v>
                </c:pt>
                <c:pt idx="20">
                  <c:v>1.70367399575252</c:v>
                </c:pt>
                <c:pt idx="21">
                  <c:v>1.0788008292358999</c:v>
                </c:pt>
                <c:pt idx="22">
                  <c:v>1.1071062604299799</c:v>
                </c:pt>
                <c:pt idx="23">
                  <c:v>1.1678580304464501</c:v>
                </c:pt>
                <c:pt idx="24">
                  <c:v>1.1623676440422299</c:v>
                </c:pt>
                <c:pt idx="25">
                  <c:v>1.2483186896660901</c:v>
                </c:pt>
                <c:pt idx="26">
                  <c:v>1.05291814188251</c:v>
                </c:pt>
                <c:pt idx="27">
                  <c:v>0.86085703830029403</c:v>
                </c:pt>
                <c:pt idx="28">
                  <c:v>1.42340534596195</c:v>
                </c:pt>
                <c:pt idx="29">
                  <c:v>1.3120316082413099</c:v>
                </c:pt>
                <c:pt idx="30">
                  <c:v>1.00310393103697</c:v>
                </c:pt>
                <c:pt idx="31">
                  <c:v>1.46397149318873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09-4EB7-A1DB-E2B62F331071}"/>
            </c:ext>
          </c:extLst>
        </c:ser>
        <c:ser>
          <c:idx val="1"/>
          <c:order val="1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reproductie!$E$10:$AJ$10</c:f>
              <c:numCache>
                <c:formatCode>0.00</c:formatCode>
                <c:ptCount val="32"/>
                <c:pt idx="0">
                  <c:v>0.84712612146313804</c:v>
                </c:pt>
                <c:pt idx="1">
                  <c:v>0.67691337169867205</c:v>
                </c:pt>
                <c:pt idx="2">
                  <c:v>1.1255254079078501</c:v>
                </c:pt>
                <c:pt idx="3">
                  <c:v>0.94549566827848097</c:v>
                </c:pt>
                <c:pt idx="4">
                  <c:v>1.02914090234892</c:v>
                </c:pt>
                <c:pt idx="5">
                  <c:v>0.980248677721265</c:v>
                </c:pt>
                <c:pt idx="6">
                  <c:v>0.91280659704899203</c:v>
                </c:pt>
                <c:pt idx="7">
                  <c:v>0.85288620028727202</c:v>
                </c:pt>
                <c:pt idx="8">
                  <c:v>0.92886120735986399</c:v>
                </c:pt>
                <c:pt idx="9">
                  <c:v>0.86668807618852095</c:v>
                </c:pt>
                <c:pt idx="10">
                  <c:v>0.93746416166909496</c:v>
                </c:pt>
                <c:pt idx="11">
                  <c:v>1.14169103007118</c:v>
                </c:pt>
                <c:pt idx="12">
                  <c:v>0.72911390238821105</c:v>
                </c:pt>
                <c:pt idx="13">
                  <c:v>0.67462816650052404</c:v>
                </c:pt>
                <c:pt idx="14">
                  <c:v>0.83994769925405799</c:v>
                </c:pt>
                <c:pt idx="15">
                  <c:v>0.98585635272276595</c:v>
                </c:pt>
                <c:pt idx="16">
                  <c:v>0.67773078459290303</c:v>
                </c:pt>
                <c:pt idx="17">
                  <c:v>0.70656080445442404</c:v>
                </c:pt>
                <c:pt idx="18">
                  <c:v>0.76171950214114303</c:v>
                </c:pt>
                <c:pt idx="19">
                  <c:v>0.62734466690052704</c:v>
                </c:pt>
                <c:pt idx="20">
                  <c:v>1.1796614556979199</c:v>
                </c:pt>
                <c:pt idx="21">
                  <c:v>0.74376905649300895</c:v>
                </c:pt>
                <c:pt idx="22">
                  <c:v>0.76931327606773403</c:v>
                </c:pt>
                <c:pt idx="23">
                  <c:v>0.79925564162457396</c:v>
                </c:pt>
                <c:pt idx="24">
                  <c:v>0.78529021967931101</c:v>
                </c:pt>
                <c:pt idx="25">
                  <c:v>0.85163864609666995</c:v>
                </c:pt>
                <c:pt idx="26">
                  <c:v>0.71234586044509995</c:v>
                </c:pt>
                <c:pt idx="27">
                  <c:v>0.56247993710897604</c:v>
                </c:pt>
                <c:pt idx="28">
                  <c:v>0.91521521986093102</c:v>
                </c:pt>
                <c:pt idx="29">
                  <c:v>0.85711782655172397</c:v>
                </c:pt>
                <c:pt idx="30">
                  <c:v>0.62737372898392996</c:v>
                </c:pt>
                <c:pt idx="31">
                  <c:v>0.91808951832119901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E09-4EB7-A1DB-E2B62F331071}"/>
            </c:ext>
          </c:extLst>
        </c:ser>
        <c:ser>
          <c:idx val="2"/>
          <c:order val="2"/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reproductie!$E$2:$AJ$2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reproductie!$E$11:$AJ$11</c:f>
              <c:numCache>
                <c:formatCode>0.00</c:formatCode>
                <c:ptCount val="32"/>
                <c:pt idx="0">
                  <c:v>4.8590103745312296</c:v>
                </c:pt>
                <c:pt idx="1">
                  <c:v>2.0104254325518398</c:v>
                </c:pt>
                <c:pt idx="2">
                  <c:v>2.9964440242688801</c:v>
                </c:pt>
                <c:pt idx="3">
                  <c:v>2.2902633894173099</c:v>
                </c:pt>
                <c:pt idx="4">
                  <c:v>2.3620040318903501</c:v>
                </c:pt>
                <c:pt idx="5">
                  <c:v>2.2054112709029199</c:v>
                </c:pt>
                <c:pt idx="6">
                  <c:v>1.9495783966767399</c:v>
                </c:pt>
                <c:pt idx="7">
                  <c:v>1.85406614684714</c:v>
                </c:pt>
                <c:pt idx="8">
                  <c:v>2.0018106227700398</c:v>
                </c:pt>
                <c:pt idx="9">
                  <c:v>1.8711635261322199</c:v>
                </c:pt>
                <c:pt idx="10">
                  <c:v>1.99289255833878</c:v>
                </c:pt>
                <c:pt idx="11">
                  <c:v>2.3966576883503801</c:v>
                </c:pt>
                <c:pt idx="12">
                  <c:v>1.6012161790227399</c:v>
                </c:pt>
                <c:pt idx="13">
                  <c:v>1.47341402475344</c:v>
                </c:pt>
                <c:pt idx="14">
                  <c:v>1.7481357493649099</c:v>
                </c:pt>
                <c:pt idx="15">
                  <c:v>2.1021065486168999</c:v>
                </c:pt>
                <c:pt idx="16">
                  <c:v>1.43082006483337</c:v>
                </c:pt>
                <c:pt idx="17">
                  <c:v>1.6026276844871301</c:v>
                </c:pt>
                <c:pt idx="18">
                  <c:v>1.7339864831834</c:v>
                </c:pt>
                <c:pt idx="19">
                  <c:v>1.35693525246643</c:v>
                </c:pt>
                <c:pt idx="20">
                  <c:v>2.46747460484917</c:v>
                </c:pt>
                <c:pt idx="21">
                  <c:v>1.5659349721771201</c:v>
                </c:pt>
                <c:pt idx="22">
                  <c:v>1.5949453970087999</c:v>
                </c:pt>
                <c:pt idx="23">
                  <c:v>1.70839603841565</c:v>
                </c:pt>
                <c:pt idx="24">
                  <c:v>1.7218608052725499</c:v>
                </c:pt>
                <c:pt idx="25">
                  <c:v>1.83244568479432</c:v>
                </c:pt>
                <c:pt idx="26">
                  <c:v>1.5568940325951299</c:v>
                </c:pt>
                <c:pt idx="27">
                  <c:v>1.3147003534827799</c:v>
                </c:pt>
                <c:pt idx="28">
                  <c:v>2.2170405739221302</c:v>
                </c:pt>
                <c:pt idx="29">
                  <c:v>2.0104364469434302</c:v>
                </c:pt>
                <c:pt idx="30">
                  <c:v>1.60042869754276</c:v>
                </c:pt>
                <c:pt idx="31">
                  <c:v>2.3409326301052702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E09-4EB7-A1DB-E2B62F331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12448"/>
        <c:axId val="699706176"/>
      </c:scatterChart>
      <c:valAx>
        <c:axId val="699712448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06176"/>
        <c:crosses val="autoZero"/>
        <c:crossBetween val="midCat"/>
        <c:majorUnit val="4"/>
        <c:minorUnit val="1"/>
      </c:valAx>
      <c:valAx>
        <c:axId val="699706176"/>
        <c:scaling>
          <c:orientation val="minMax"/>
          <c:max val="3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2448"/>
        <c:crosses val="autoZero"/>
        <c:crossBetween val="midCat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habitatgroepen
overleving adult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bos en park</c:v>
          </c:tx>
          <c:spPr>
            <a:ln w="952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1D-489E-96F1-E15A2BA6E7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1D-489E-96F1-E15A2BA6E7EC}"/>
              </c:ext>
            </c:extLst>
          </c:dPt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ad'!$G$85:$AI$85</c:f>
              <c:numCache>
                <c:formatCode>0.00</c:formatCode>
                <c:ptCount val="29"/>
                <c:pt idx="0">
                  <c:v>0.35753270000000004</c:v>
                </c:pt>
                <c:pt idx="1">
                  <c:v>0.42616703333333333</c:v>
                </c:pt>
                <c:pt idx="2">
                  <c:v>0.39219337499999996</c:v>
                </c:pt>
                <c:pt idx="3">
                  <c:v>0.37422326000000006</c:v>
                </c:pt>
                <c:pt idx="4">
                  <c:v>0.35164272222222226</c:v>
                </c:pt>
                <c:pt idx="5">
                  <c:v>0.41820694444444445</c:v>
                </c:pt>
                <c:pt idx="6">
                  <c:v>0.39450352222222218</c:v>
                </c:pt>
                <c:pt idx="7">
                  <c:v>0.45954259999999997</c:v>
                </c:pt>
                <c:pt idx="8">
                  <c:v>0.32055074444444442</c:v>
                </c:pt>
                <c:pt idx="9">
                  <c:v>0.32340054000000001</c:v>
                </c:pt>
                <c:pt idx="10">
                  <c:v>0.42067891000000002</c:v>
                </c:pt>
                <c:pt idx="11">
                  <c:v>0.47815467999999994</c:v>
                </c:pt>
                <c:pt idx="12">
                  <c:v>0.30514973333333334</c:v>
                </c:pt>
                <c:pt idx="13">
                  <c:v>0.37843258999999996</c:v>
                </c:pt>
                <c:pt idx="14">
                  <c:v>0.43337901000000006</c:v>
                </c:pt>
                <c:pt idx="15">
                  <c:v>0.37297180000000002</c:v>
                </c:pt>
                <c:pt idx="16">
                  <c:v>0.37242379999999997</c:v>
                </c:pt>
                <c:pt idx="17">
                  <c:v>0.42917935555555553</c:v>
                </c:pt>
                <c:pt idx="18">
                  <c:v>0.44239071000000002</c:v>
                </c:pt>
                <c:pt idx="19">
                  <c:v>0.37635141111111109</c:v>
                </c:pt>
                <c:pt idx="20">
                  <c:v>0.45806193000000006</c:v>
                </c:pt>
                <c:pt idx="21">
                  <c:v>0.39707634000000003</c:v>
                </c:pt>
                <c:pt idx="22">
                  <c:v>0.47827202000000002</c:v>
                </c:pt>
                <c:pt idx="23">
                  <c:v>0.46072473000000003</c:v>
                </c:pt>
                <c:pt idx="24">
                  <c:v>0.37291891999999999</c:v>
                </c:pt>
                <c:pt idx="25">
                  <c:v>0.44060658000000003</c:v>
                </c:pt>
                <c:pt idx="26">
                  <c:v>0.45055578750000003</c:v>
                </c:pt>
                <c:pt idx="27">
                  <c:v>0.35844110999999995</c:v>
                </c:pt>
                <c:pt idx="28">
                  <c:v>0.39859596999999997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1D-489E-96F1-E15A2BA6E7EC}"/>
            </c:ext>
          </c:extLst>
        </c:ser>
        <c:ser>
          <c:idx val="1"/>
          <c:order val="1"/>
          <c:tx>
            <c:v>struweel</c:v>
          </c:tx>
          <c:spPr>
            <a:ln w="952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ad'!$G$83:$AI$83</c:f>
              <c:numCache>
                <c:formatCode>0.00</c:formatCode>
                <c:ptCount val="29"/>
                <c:pt idx="0">
                  <c:v>0.34172330000000006</c:v>
                </c:pt>
                <c:pt idx="1">
                  <c:v>0.38856898000000001</c:v>
                </c:pt>
                <c:pt idx="2">
                  <c:v>0.45968656000000002</c:v>
                </c:pt>
                <c:pt idx="3">
                  <c:v>0.34150179999999997</c:v>
                </c:pt>
                <c:pt idx="4">
                  <c:v>0.36906260000000002</c:v>
                </c:pt>
                <c:pt idx="5">
                  <c:v>0.37895708</c:v>
                </c:pt>
                <c:pt idx="6">
                  <c:v>0.37424414</c:v>
                </c:pt>
                <c:pt idx="7">
                  <c:v>0.54647108</c:v>
                </c:pt>
                <c:pt idx="8">
                  <c:v>0.34513217999999996</c:v>
                </c:pt>
                <c:pt idx="9">
                  <c:v>0.43516056000000003</c:v>
                </c:pt>
                <c:pt idx="10">
                  <c:v>0.40820592</c:v>
                </c:pt>
                <c:pt idx="11">
                  <c:v>0.43805449999999996</c:v>
                </c:pt>
                <c:pt idx="12">
                  <c:v>0.39239514000000003</c:v>
                </c:pt>
                <c:pt idx="13">
                  <c:v>0.46266461999999997</c:v>
                </c:pt>
                <c:pt idx="14">
                  <c:v>0.43529225999999993</c:v>
                </c:pt>
                <c:pt idx="15">
                  <c:v>0.36831139999999996</c:v>
                </c:pt>
                <c:pt idx="16">
                  <c:v>0.38659673999999999</c:v>
                </c:pt>
                <c:pt idx="17">
                  <c:v>0.40828596</c:v>
                </c:pt>
                <c:pt idx="18">
                  <c:v>0.44448398000000006</c:v>
                </c:pt>
                <c:pt idx="19">
                  <c:v>0.39260599999999996</c:v>
                </c:pt>
                <c:pt idx="20">
                  <c:v>0.48693764</c:v>
                </c:pt>
                <c:pt idx="21">
                  <c:v>0.38761758000000002</c:v>
                </c:pt>
                <c:pt idx="22">
                  <c:v>0.41674445999999998</c:v>
                </c:pt>
                <c:pt idx="23">
                  <c:v>0.41466414000000001</c:v>
                </c:pt>
                <c:pt idx="24">
                  <c:v>0.37391124000000003</c:v>
                </c:pt>
                <c:pt idx="25">
                  <c:v>0.35823327999999999</c:v>
                </c:pt>
                <c:pt idx="26">
                  <c:v>0.4819507400000001</c:v>
                </c:pt>
                <c:pt idx="27">
                  <c:v>0.33863700000000002</c:v>
                </c:pt>
                <c:pt idx="28">
                  <c:v>0.45259767499999998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1D-489E-96F1-E15A2BA6E7EC}"/>
            </c:ext>
          </c:extLst>
        </c:ser>
        <c:ser>
          <c:idx val="2"/>
          <c:order val="2"/>
          <c:tx>
            <c:v>moeras</c:v>
          </c:tx>
          <c:spPr>
            <a:ln w="9525">
              <a:solidFill>
                <a:srgbClr val="0000CC"/>
              </a:solidFill>
            </a:ln>
          </c:spPr>
          <c:marker>
            <c:symbol val="circle"/>
            <c:size val="5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ad'!$G$81:$AI$81</c:f>
              <c:numCache>
                <c:formatCode>0.00</c:formatCode>
                <c:ptCount val="29"/>
                <c:pt idx="0">
                  <c:v>0.35188920000000001</c:v>
                </c:pt>
                <c:pt idx="1">
                  <c:v>0.40027888333333328</c:v>
                </c:pt>
                <c:pt idx="2">
                  <c:v>0.38361478333333326</c:v>
                </c:pt>
                <c:pt idx="3">
                  <c:v>0.39599840000000003</c:v>
                </c:pt>
                <c:pt idx="4">
                  <c:v>0.35375395000000004</c:v>
                </c:pt>
                <c:pt idx="5">
                  <c:v>0.44993296000000005</c:v>
                </c:pt>
                <c:pt idx="6">
                  <c:v>0.45069445000000002</c:v>
                </c:pt>
                <c:pt idx="7">
                  <c:v>0.40782826666666666</c:v>
                </c:pt>
                <c:pt idx="8">
                  <c:v>0.32428416666666665</c:v>
                </c:pt>
                <c:pt idx="9">
                  <c:v>0.43029083999999995</c:v>
                </c:pt>
                <c:pt idx="10">
                  <c:v>0.42109274999999996</c:v>
                </c:pt>
                <c:pt idx="11">
                  <c:v>0.39906674999999997</c:v>
                </c:pt>
                <c:pt idx="12">
                  <c:v>0.37914913333333339</c:v>
                </c:pt>
                <c:pt idx="13">
                  <c:v>0.38881606666666668</c:v>
                </c:pt>
                <c:pt idx="14">
                  <c:v>0.47755354</c:v>
                </c:pt>
                <c:pt idx="15">
                  <c:v>0.34139370000000002</c:v>
                </c:pt>
                <c:pt idx="16">
                  <c:v>0.39927781666666667</c:v>
                </c:pt>
                <c:pt idx="17">
                  <c:v>0.3968274</c:v>
                </c:pt>
                <c:pt idx="18">
                  <c:v>0.40069783333333336</c:v>
                </c:pt>
                <c:pt idx="19">
                  <c:v>0.37697333333333333</c:v>
                </c:pt>
                <c:pt idx="20">
                  <c:v>0.46583313333333337</c:v>
                </c:pt>
                <c:pt idx="21">
                  <c:v>0.32458723333333334</c:v>
                </c:pt>
                <c:pt idx="22">
                  <c:v>0.48155861666666672</c:v>
                </c:pt>
                <c:pt idx="23">
                  <c:v>0.45025341666666674</c:v>
                </c:pt>
                <c:pt idx="24">
                  <c:v>0.40182791666666667</c:v>
                </c:pt>
                <c:pt idx="25">
                  <c:v>0.35610924999999999</c:v>
                </c:pt>
                <c:pt idx="26">
                  <c:v>0.42218435000000004</c:v>
                </c:pt>
                <c:pt idx="27">
                  <c:v>0.36119656666666661</c:v>
                </c:pt>
                <c:pt idx="28">
                  <c:v>0.40462976666666667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1D-489E-96F1-E15A2BA6E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8696"/>
        <c:axId val="699784576"/>
      </c:scatterChart>
      <c:valAx>
        <c:axId val="69977869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4576"/>
        <c:crosses val="autoZero"/>
        <c:crossBetween val="midCat"/>
        <c:majorUnit val="4"/>
        <c:minorUnit val="1"/>
      </c:valAx>
      <c:valAx>
        <c:axId val="699784576"/>
        <c:scaling>
          <c:orientation val="minMax"/>
          <c:max val="0.60000000000000009"/>
          <c:min val="0.2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</a:t>
                </a:r>
                <a:r>
                  <a:rPr lang="nl-NL" baseline="0"/>
                  <a:t> overlevingskans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1.9840551181102364E-2"/>
              <c:y val="0.2539348301986268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8696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14877934778701"/>
          <c:y val="0.67474892084770388"/>
          <c:w val="0.29859454212059111"/>
          <c:h val="0.19967703761547709"/>
        </c:manualLayout>
      </c:layout>
      <c:overlay val="1"/>
      <c:txPr>
        <a:bodyPr/>
        <a:lstStyle/>
        <a:p>
          <a:pPr>
            <a:defRPr sz="6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habitatgroepen
overleving juv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bos en park</c:v>
          </c:tx>
          <c:spPr>
            <a:ln w="952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9C-486E-8F80-1F0FB6583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9C-486E-8F80-1F0FB65835A5}"/>
              </c:ext>
            </c:extLst>
          </c:dPt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juv'!$G$85:$AJ$85</c:f>
              <c:numCache>
                <c:formatCode>0.00</c:formatCode>
                <c:ptCount val="30"/>
                <c:pt idx="0">
                  <c:v>9.0214800000000012E-2</c:v>
                </c:pt>
                <c:pt idx="1">
                  <c:v>0.11716689999999999</c:v>
                </c:pt>
                <c:pt idx="2">
                  <c:v>0.10282808333333333</c:v>
                </c:pt>
                <c:pt idx="3">
                  <c:v>7.5962262500000002E-2</c:v>
                </c:pt>
                <c:pt idx="4">
                  <c:v>0.13036621428571427</c:v>
                </c:pt>
                <c:pt idx="5">
                  <c:v>0.12594743333333333</c:v>
                </c:pt>
                <c:pt idx="6">
                  <c:v>0.14382990000000001</c:v>
                </c:pt>
                <c:pt idx="7">
                  <c:v>0.13724440000000002</c:v>
                </c:pt>
                <c:pt idx="8">
                  <c:v>7.3781366666666667E-2</c:v>
                </c:pt>
                <c:pt idx="9">
                  <c:v>0.10721593333333333</c:v>
                </c:pt>
                <c:pt idx="10">
                  <c:v>9.7800600000000001E-2</c:v>
                </c:pt>
                <c:pt idx="11">
                  <c:v>8.910812500000001E-2</c:v>
                </c:pt>
                <c:pt idx="12">
                  <c:v>9.9355310000000002E-2</c:v>
                </c:pt>
                <c:pt idx="13">
                  <c:v>0.14382732500000001</c:v>
                </c:pt>
                <c:pt idx="14">
                  <c:v>0.14597798749999999</c:v>
                </c:pt>
                <c:pt idx="15">
                  <c:v>9.7587809999999997E-2</c:v>
                </c:pt>
                <c:pt idx="16">
                  <c:v>0.159291075</c:v>
                </c:pt>
                <c:pt idx="17">
                  <c:v>0.17983679999999999</c:v>
                </c:pt>
                <c:pt idx="18">
                  <c:v>0.1672357666666667</c:v>
                </c:pt>
                <c:pt idx="19">
                  <c:v>9.9374662500000016E-2</c:v>
                </c:pt>
                <c:pt idx="20">
                  <c:v>0.11965226000000002</c:v>
                </c:pt>
                <c:pt idx="21">
                  <c:v>0.10300688571428572</c:v>
                </c:pt>
                <c:pt idx="22">
                  <c:v>0.11417478750000001</c:v>
                </c:pt>
                <c:pt idx="23">
                  <c:v>0.11837378999999999</c:v>
                </c:pt>
                <c:pt idx="24">
                  <c:v>0.12695874000000001</c:v>
                </c:pt>
                <c:pt idx="25">
                  <c:v>0.10805592</c:v>
                </c:pt>
                <c:pt idx="26">
                  <c:v>9.9796588888888899E-2</c:v>
                </c:pt>
                <c:pt idx="27">
                  <c:v>0.10254773333333335</c:v>
                </c:pt>
                <c:pt idx="28">
                  <c:v>9.9053071428571435E-2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9C-486E-8F80-1F0FB65835A5}"/>
            </c:ext>
          </c:extLst>
        </c:ser>
        <c:ser>
          <c:idx val="1"/>
          <c:order val="1"/>
          <c:tx>
            <c:v>struweel</c:v>
          </c:tx>
          <c:spPr>
            <a:ln w="952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juv'!$G$83:$AJ$83</c:f>
              <c:numCache>
                <c:formatCode>0.00</c:formatCode>
                <c:ptCount val="30"/>
                <c:pt idx="0">
                  <c:v>9.4577875000000006E-2</c:v>
                </c:pt>
                <c:pt idx="1">
                  <c:v>9.7176366666666666E-2</c:v>
                </c:pt>
                <c:pt idx="2">
                  <c:v>6.4244599999999999E-2</c:v>
                </c:pt>
                <c:pt idx="3">
                  <c:v>7.8184724999999997E-2</c:v>
                </c:pt>
                <c:pt idx="4">
                  <c:v>6.3444200000000006E-2</c:v>
                </c:pt>
                <c:pt idx="5">
                  <c:v>8.1188849999999993E-2</c:v>
                </c:pt>
                <c:pt idx="6">
                  <c:v>8.9698400000000011E-2</c:v>
                </c:pt>
                <c:pt idx="7">
                  <c:v>9.086873333333334E-2</c:v>
                </c:pt>
                <c:pt idx="8">
                  <c:v>7.1874766666666659E-2</c:v>
                </c:pt>
                <c:pt idx="9">
                  <c:v>7.1865449999999997E-2</c:v>
                </c:pt>
                <c:pt idx="10">
                  <c:v>9.2068974999999983E-2</c:v>
                </c:pt>
                <c:pt idx="11">
                  <c:v>9.722177500000001E-2</c:v>
                </c:pt>
                <c:pt idx="12">
                  <c:v>0.13631656666666667</c:v>
                </c:pt>
                <c:pt idx="13">
                  <c:v>8.3715079999999997E-2</c:v>
                </c:pt>
                <c:pt idx="14">
                  <c:v>0.11564262</c:v>
                </c:pt>
                <c:pt idx="15">
                  <c:v>6.6892800000000002E-2</c:v>
                </c:pt>
                <c:pt idx="16">
                  <c:v>0.11766474999999998</c:v>
                </c:pt>
                <c:pt idx="17">
                  <c:v>9.5465300000000017E-2</c:v>
                </c:pt>
                <c:pt idx="18">
                  <c:v>9.3889125000000004E-2</c:v>
                </c:pt>
                <c:pt idx="19">
                  <c:v>7.5524275000000002E-2</c:v>
                </c:pt>
                <c:pt idx="20">
                  <c:v>7.6709775000000008E-2</c:v>
                </c:pt>
                <c:pt idx="21">
                  <c:v>8.8869320000000002E-2</c:v>
                </c:pt>
                <c:pt idx="22">
                  <c:v>0.10327144999999999</c:v>
                </c:pt>
                <c:pt idx="23">
                  <c:v>7.0124300000000001E-2</c:v>
                </c:pt>
                <c:pt idx="24">
                  <c:v>9.3556119999999993E-2</c:v>
                </c:pt>
                <c:pt idx="25">
                  <c:v>0.11250893333333334</c:v>
                </c:pt>
                <c:pt idx="26">
                  <c:v>0.10360177500000001</c:v>
                </c:pt>
                <c:pt idx="27">
                  <c:v>6.0558933333333335E-2</c:v>
                </c:pt>
                <c:pt idx="28">
                  <c:v>9.0047550000000004E-2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9C-486E-8F80-1F0FB65835A5}"/>
            </c:ext>
          </c:extLst>
        </c:ser>
        <c:ser>
          <c:idx val="2"/>
          <c:order val="2"/>
          <c:tx>
            <c:v>moeras</c:v>
          </c:tx>
          <c:spPr>
            <a:ln w="9525">
              <a:solidFill>
                <a:srgbClr val="0000CC"/>
              </a:solidFill>
            </a:ln>
          </c:spPr>
          <c:marker>
            <c:symbol val="circle"/>
            <c:size val="5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'overleving juv'!$G$81:$AJ$81</c:f>
              <c:numCache>
                <c:formatCode>0.00</c:formatCode>
                <c:ptCount val="30"/>
                <c:pt idx="0">
                  <c:v>7.5342099999999995E-2</c:v>
                </c:pt>
                <c:pt idx="1">
                  <c:v>9.9597724999999998E-2</c:v>
                </c:pt>
                <c:pt idx="2">
                  <c:v>7.0926133333333335E-2</c:v>
                </c:pt>
                <c:pt idx="3">
                  <c:v>0.125403125</c:v>
                </c:pt>
                <c:pt idx="4">
                  <c:v>7.1621650000000009E-2</c:v>
                </c:pt>
                <c:pt idx="5">
                  <c:v>7.8085233333333337E-2</c:v>
                </c:pt>
                <c:pt idx="6">
                  <c:v>0.1563417</c:v>
                </c:pt>
                <c:pt idx="7">
                  <c:v>8.2306999999999991E-2</c:v>
                </c:pt>
                <c:pt idx="8">
                  <c:v>8.5985166666666668E-2</c:v>
                </c:pt>
                <c:pt idx="9">
                  <c:v>0.11687532</c:v>
                </c:pt>
                <c:pt idx="10">
                  <c:v>6.90437E-2</c:v>
                </c:pt>
                <c:pt idx="11">
                  <c:v>8.5125580000000006E-2</c:v>
                </c:pt>
                <c:pt idx="12">
                  <c:v>9.1199999999999989E-2</c:v>
                </c:pt>
                <c:pt idx="13">
                  <c:v>8.1981860000000004E-2</c:v>
                </c:pt>
                <c:pt idx="14">
                  <c:v>0.10898750000000001</c:v>
                </c:pt>
                <c:pt idx="15">
                  <c:v>8.2081950000000001E-2</c:v>
                </c:pt>
                <c:pt idx="16">
                  <c:v>9.7513939999999993E-2</c:v>
                </c:pt>
                <c:pt idx="17">
                  <c:v>0.11285526666666666</c:v>
                </c:pt>
                <c:pt idx="18">
                  <c:v>7.4479859999999995E-2</c:v>
                </c:pt>
                <c:pt idx="19">
                  <c:v>7.6353266666666655E-2</c:v>
                </c:pt>
                <c:pt idx="20">
                  <c:v>0.11705306666666666</c:v>
                </c:pt>
                <c:pt idx="21">
                  <c:v>6.7214799999999991E-2</c:v>
                </c:pt>
                <c:pt idx="22">
                  <c:v>0.10184700000000001</c:v>
                </c:pt>
                <c:pt idx="23">
                  <c:v>9.1701466666666662E-2</c:v>
                </c:pt>
                <c:pt idx="24">
                  <c:v>7.3258699999999996E-2</c:v>
                </c:pt>
                <c:pt idx="25">
                  <c:v>8.0099820000000002E-2</c:v>
                </c:pt>
                <c:pt idx="26">
                  <c:v>9.6598619999999996E-2</c:v>
                </c:pt>
                <c:pt idx="27">
                  <c:v>8.8043833333333335E-2</c:v>
                </c:pt>
                <c:pt idx="28">
                  <c:v>0.118647225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9C-486E-8F80-1F0FB6583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79480"/>
        <c:axId val="699783792"/>
      </c:scatterChart>
      <c:valAx>
        <c:axId val="699779480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3792"/>
        <c:crosses val="autoZero"/>
        <c:crossBetween val="midCat"/>
        <c:majorUnit val="4"/>
        <c:minorUnit val="1"/>
      </c:valAx>
      <c:valAx>
        <c:axId val="699783792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</a:t>
                </a:r>
                <a:r>
                  <a:rPr lang="nl-NL" baseline="0"/>
                  <a:t> overlevingskans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1.9840551181102364E-2"/>
              <c:y val="0.2539348301986268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79480"/>
        <c:crosses val="autoZero"/>
        <c:crossBetween val="midCat"/>
        <c:majorUnit val="0.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733613777729831"/>
          <c:y val="0.15692404840579502"/>
          <c:w val="0.29232121669722794"/>
          <c:h val="0.20744645211359602"/>
        </c:manualLayout>
      </c:layout>
      <c:overlay val="0"/>
      <c:txPr>
        <a:bodyPr/>
        <a:lstStyle/>
        <a:p>
          <a:pPr>
            <a:defRPr sz="6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habitatgroepen
reproductie</a:t>
            </a:r>
          </a:p>
        </c:rich>
      </c:tx>
      <c:layout>
        <c:manualLayout>
          <c:xMode val="edge"/>
          <c:yMode val="edge"/>
          <c:x val="0.38244569258194261"/>
          <c:y val="1.9841144311109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22307023908701"/>
          <c:y val="0.15476250450499326"/>
          <c:w val="0.78167817759981373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bos en park</c:v>
          </c:tx>
          <c:spPr>
            <a:ln w="952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5F-4355-9177-C355938B0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5F-4355-9177-C355938B0AF8}"/>
              </c:ext>
            </c:extLst>
          </c:dPt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reproductie!$G$85:$AJ$85</c:f>
              <c:numCache>
                <c:formatCode>0.00</c:formatCode>
                <c:ptCount val="30"/>
                <c:pt idx="0">
                  <c:v>1.222279786827394</c:v>
                </c:pt>
                <c:pt idx="1">
                  <c:v>1.1256589789071585</c:v>
                </c:pt>
                <c:pt idx="2">
                  <c:v>1.5173889520941022</c:v>
                </c:pt>
                <c:pt idx="3">
                  <c:v>1.1190386338130804</c:v>
                </c:pt>
                <c:pt idx="4">
                  <c:v>1.4952968307791614</c:v>
                </c:pt>
                <c:pt idx="5">
                  <c:v>0.99588111847589467</c:v>
                </c:pt>
                <c:pt idx="6">
                  <c:v>1.5524566240915623</c:v>
                </c:pt>
                <c:pt idx="7">
                  <c:v>1.2799074405173214</c:v>
                </c:pt>
                <c:pt idx="8">
                  <c:v>1.5952917027305835</c:v>
                </c:pt>
                <c:pt idx="9">
                  <c:v>1.4438154670517296</c:v>
                </c:pt>
                <c:pt idx="10">
                  <c:v>0.97579521325592522</c:v>
                </c:pt>
                <c:pt idx="11">
                  <c:v>1.1816975411092108</c:v>
                </c:pt>
                <c:pt idx="12">
                  <c:v>1.1650641033982381</c:v>
                </c:pt>
                <c:pt idx="13">
                  <c:v>1.5512083867922035</c:v>
                </c:pt>
                <c:pt idx="14">
                  <c:v>1.6317600507548544</c:v>
                </c:pt>
                <c:pt idx="15">
                  <c:v>1.4925874189901354</c:v>
                </c:pt>
                <c:pt idx="16">
                  <c:v>1.4306024711956746</c:v>
                </c:pt>
                <c:pt idx="17">
                  <c:v>0.97830906948193663</c:v>
                </c:pt>
                <c:pt idx="18">
                  <c:v>1.4612149624837829</c:v>
                </c:pt>
                <c:pt idx="19">
                  <c:v>1.2011088578973292</c:v>
                </c:pt>
                <c:pt idx="20">
                  <c:v>0.96930780056297772</c:v>
                </c:pt>
                <c:pt idx="21">
                  <c:v>1.7400666938013263</c:v>
                </c:pt>
                <c:pt idx="22">
                  <c:v>1.3996040965071366</c:v>
                </c:pt>
                <c:pt idx="23">
                  <c:v>2.0384226962227752</c:v>
                </c:pt>
                <c:pt idx="24">
                  <c:v>1.2763681898334978</c:v>
                </c:pt>
                <c:pt idx="25">
                  <c:v>1.1125747931181296</c:v>
                </c:pt>
                <c:pt idx="26">
                  <c:v>1.8989957353950686</c:v>
                </c:pt>
                <c:pt idx="27">
                  <c:v>1.221644016470582</c:v>
                </c:pt>
                <c:pt idx="28">
                  <c:v>1.5388848124630621</c:v>
                </c:pt>
                <c:pt idx="29">
                  <c:v>1.8129178966708424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D5F-4355-9177-C355938B0AF8}"/>
            </c:ext>
          </c:extLst>
        </c:ser>
        <c:ser>
          <c:idx val="1"/>
          <c:order val="1"/>
          <c:tx>
            <c:v>struweel</c:v>
          </c:tx>
          <c:spPr>
            <a:ln w="952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reproductie!$G$83:$AJ$83</c:f>
              <c:numCache>
                <c:formatCode>0.00</c:formatCode>
                <c:ptCount val="30"/>
                <c:pt idx="0">
                  <c:v>1.2192525761290853</c:v>
                </c:pt>
                <c:pt idx="1">
                  <c:v>1.1104735352921631</c:v>
                </c:pt>
                <c:pt idx="2">
                  <c:v>1.1540134927362125</c:v>
                </c:pt>
                <c:pt idx="3">
                  <c:v>1.1396526304907628</c:v>
                </c:pt>
                <c:pt idx="4">
                  <c:v>0.93901904827095639</c:v>
                </c:pt>
                <c:pt idx="5">
                  <c:v>1.0046000764284491</c:v>
                </c:pt>
                <c:pt idx="6">
                  <c:v>1.2630952384838889</c:v>
                </c:pt>
                <c:pt idx="7">
                  <c:v>1.0942592430234557</c:v>
                </c:pt>
                <c:pt idx="8">
                  <c:v>1.1120572997448392</c:v>
                </c:pt>
                <c:pt idx="9">
                  <c:v>0.98299435692969506</c:v>
                </c:pt>
                <c:pt idx="10">
                  <c:v>0.87777113392873862</c:v>
                </c:pt>
                <c:pt idx="11">
                  <c:v>0.76012819415558364</c:v>
                </c:pt>
                <c:pt idx="12">
                  <c:v>0.86348641001463111</c:v>
                </c:pt>
                <c:pt idx="13">
                  <c:v>1.2650133569355784</c:v>
                </c:pt>
                <c:pt idx="14">
                  <c:v>0.71739027303589809</c:v>
                </c:pt>
                <c:pt idx="15">
                  <c:v>0.80892254784115458</c:v>
                </c:pt>
                <c:pt idx="16">
                  <c:v>0.94083664504152509</c:v>
                </c:pt>
                <c:pt idx="17">
                  <c:v>0.87752440126790054</c:v>
                </c:pt>
                <c:pt idx="18">
                  <c:v>1.0859125168803421</c:v>
                </c:pt>
                <c:pt idx="19">
                  <c:v>0.92125704198050984</c:v>
                </c:pt>
                <c:pt idx="20">
                  <c:v>0.78793611446120659</c:v>
                </c:pt>
                <c:pt idx="21">
                  <c:v>0.84218740775257328</c:v>
                </c:pt>
                <c:pt idx="22">
                  <c:v>1.2450057796529999</c:v>
                </c:pt>
                <c:pt idx="23">
                  <c:v>0.99800162040617091</c:v>
                </c:pt>
                <c:pt idx="24">
                  <c:v>0.81316684447949894</c:v>
                </c:pt>
                <c:pt idx="25">
                  <c:v>0.60985405861004371</c:v>
                </c:pt>
                <c:pt idx="26">
                  <c:v>1.1177505073304972</c:v>
                </c:pt>
                <c:pt idx="27">
                  <c:v>0.85489312760487302</c:v>
                </c:pt>
                <c:pt idx="28">
                  <c:v>1.0580449882043705</c:v>
                </c:pt>
                <c:pt idx="29">
                  <c:v>1.2161275750865468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D5F-4355-9177-C355938B0AF8}"/>
            </c:ext>
          </c:extLst>
        </c:ser>
        <c:ser>
          <c:idx val="2"/>
          <c:order val="2"/>
          <c:tx>
            <c:v>moeras</c:v>
          </c:tx>
          <c:spPr>
            <a:ln w="9525">
              <a:solidFill>
                <a:srgbClr val="0000CC"/>
              </a:solidFill>
            </a:ln>
          </c:spPr>
          <c:marker>
            <c:symbol val="circle"/>
            <c:size val="5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xVal>
            <c:numRef>
              <c:f>reproductie!$G$2:$AJ$2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xVal>
          <c:yVal>
            <c:numRef>
              <c:f>reproductie!$G$81:$AJ$81</c:f>
              <c:numCache>
                <c:formatCode>0.00</c:formatCode>
                <c:ptCount val="30"/>
                <c:pt idx="0">
                  <c:v>1.1242880947245815</c:v>
                </c:pt>
                <c:pt idx="1">
                  <c:v>1.3010879179658692</c:v>
                </c:pt>
                <c:pt idx="2">
                  <c:v>1.2546363711606863</c:v>
                </c:pt>
                <c:pt idx="3">
                  <c:v>1.3041867294481986</c:v>
                </c:pt>
                <c:pt idx="4">
                  <c:v>1.1452244389808082</c:v>
                </c:pt>
                <c:pt idx="5">
                  <c:v>1.1729178051784703</c:v>
                </c:pt>
                <c:pt idx="6">
                  <c:v>1.6390780217696752</c:v>
                </c:pt>
                <c:pt idx="7">
                  <c:v>1.7654392176544427</c:v>
                </c:pt>
                <c:pt idx="8">
                  <c:v>1.723829530484033</c:v>
                </c:pt>
                <c:pt idx="9">
                  <c:v>1.7317151435640887</c:v>
                </c:pt>
                <c:pt idx="10">
                  <c:v>1.5041449620538776</c:v>
                </c:pt>
                <c:pt idx="11">
                  <c:v>1.1946381759870346</c:v>
                </c:pt>
                <c:pt idx="12">
                  <c:v>1.4797624812772954</c:v>
                </c:pt>
                <c:pt idx="13">
                  <c:v>1.8935355373520764</c:v>
                </c:pt>
                <c:pt idx="14">
                  <c:v>1.6255574507296782</c:v>
                </c:pt>
                <c:pt idx="15">
                  <c:v>1.2475530509809356</c:v>
                </c:pt>
                <c:pt idx="16">
                  <c:v>1.7392737317948075</c:v>
                </c:pt>
                <c:pt idx="17">
                  <c:v>1.277136252219526</c:v>
                </c:pt>
                <c:pt idx="18">
                  <c:v>1.4721397849921238</c:v>
                </c:pt>
                <c:pt idx="19">
                  <c:v>1.3367032335088018</c:v>
                </c:pt>
                <c:pt idx="20">
                  <c:v>1.2862884641536327</c:v>
                </c:pt>
                <c:pt idx="21">
                  <c:v>1.891401922428658</c:v>
                </c:pt>
                <c:pt idx="22">
                  <c:v>1.96871767185296</c:v>
                </c:pt>
                <c:pt idx="23">
                  <c:v>1.6300326528965676</c:v>
                </c:pt>
                <c:pt idx="24">
                  <c:v>1.0365110528378187</c:v>
                </c:pt>
                <c:pt idx="25">
                  <c:v>1.1218918111550844</c:v>
                </c:pt>
                <c:pt idx="26">
                  <c:v>1.6053431358054595</c:v>
                </c:pt>
                <c:pt idx="27">
                  <c:v>1.1008785567199884</c:v>
                </c:pt>
                <c:pt idx="28">
                  <c:v>1.6630769672217085</c:v>
                </c:pt>
                <c:pt idx="29">
                  <c:v>2.0593743189791223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D5F-4355-9177-C355938B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87712"/>
        <c:axId val="699786928"/>
      </c:scatterChart>
      <c:valAx>
        <c:axId val="699787712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6928"/>
        <c:crosses val="autoZero"/>
        <c:crossBetween val="midCat"/>
        <c:majorUnit val="4"/>
        <c:minorUnit val="1"/>
      </c:valAx>
      <c:valAx>
        <c:axId val="699786928"/>
        <c:scaling>
          <c:orientation val="minMax"/>
          <c:max val="3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reproductie-index</a:t>
                </a:r>
              </a:p>
            </c:rich>
          </c:tx>
          <c:layout>
            <c:manualLayout>
              <c:xMode val="edge"/>
              <c:yMode val="edge"/>
              <c:x val="1.5673859880142971E-2"/>
              <c:y val="0.341271074740111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87712"/>
        <c:crosses val="autoZero"/>
        <c:crossBetween val="midCat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052277711861357"/>
          <c:y val="0.17910288762114104"/>
          <c:w val="0.27000215726458854"/>
          <c:h val="0.19520280350631103"/>
        </c:manualLayout>
      </c:layout>
      <c:overlay val="0"/>
      <c:txPr>
        <a:bodyPr/>
        <a:lstStyle/>
        <a:p>
          <a:pPr>
            <a:defRPr sz="6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Heggenmus</a:t>
            </a:r>
            <a:r>
              <a:rPr lang="nl-NL"/>
              <a:t>
overleving adult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235-4E9E-BFD4-758FCA007C8F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235-4E9E-BFD4-758FCA007C8F}"/>
              </c:ext>
            </c:extLst>
          </c:dPt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ad'!$E$9:$AI$9</c:f>
              <c:numCache>
                <c:formatCode>0.00</c:formatCode>
                <c:ptCount val="31"/>
                <c:pt idx="1">
                  <c:v>0.52919720000000003</c:v>
                </c:pt>
                <c:pt idx="2">
                  <c:v>0.2253425</c:v>
                </c:pt>
                <c:pt idx="3">
                  <c:v>0.42452909999999999</c:v>
                </c:pt>
                <c:pt idx="4">
                  <c:v>0.49466379999999999</c:v>
                </c:pt>
                <c:pt idx="5">
                  <c:v>0.40443820000000003</c:v>
                </c:pt>
                <c:pt idx="6">
                  <c:v>0.42643510000000001</c:v>
                </c:pt>
                <c:pt idx="7">
                  <c:v>0.40988720000000001</c:v>
                </c:pt>
                <c:pt idx="8">
                  <c:v>0.46737509999999999</c:v>
                </c:pt>
                <c:pt idx="9">
                  <c:v>0.64035160000000002</c:v>
                </c:pt>
                <c:pt idx="10">
                  <c:v>0.3114942</c:v>
                </c:pt>
                <c:pt idx="11">
                  <c:v>0.41301500000000002</c:v>
                </c:pt>
                <c:pt idx="12">
                  <c:v>0.45981840000000002</c:v>
                </c:pt>
                <c:pt idx="13">
                  <c:v>0.46123910000000001</c:v>
                </c:pt>
                <c:pt idx="14">
                  <c:v>0.40598040000000002</c:v>
                </c:pt>
                <c:pt idx="15">
                  <c:v>0.41488730000000001</c:v>
                </c:pt>
                <c:pt idx="16">
                  <c:v>0.34611930000000002</c:v>
                </c:pt>
                <c:pt idx="17">
                  <c:v>0.4368223</c:v>
                </c:pt>
                <c:pt idx="18">
                  <c:v>0.41522029999999999</c:v>
                </c:pt>
                <c:pt idx="19">
                  <c:v>0.48094039999999999</c:v>
                </c:pt>
                <c:pt idx="20">
                  <c:v>0.4695202</c:v>
                </c:pt>
                <c:pt idx="21">
                  <c:v>0.48943520000000001</c:v>
                </c:pt>
                <c:pt idx="22">
                  <c:v>0.58218040000000004</c:v>
                </c:pt>
                <c:pt idx="23">
                  <c:v>0.39845930000000002</c:v>
                </c:pt>
                <c:pt idx="24">
                  <c:v>0.45010299999999998</c:v>
                </c:pt>
                <c:pt idx="25">
                  <c:v>0.50751679999999999</c:v>
                </c:pt>
                <c:pt idx="26">
                  <c:v>0.3863607</c:v>
                </c:pt>
                <c:pt idx="27">
                  <c:v>0.42111199999999999</c:v>
                </c:pt>
                <c:pt idx="28">
                  <c:v>0.4870217</c:v>
                </c:pt>
                <c:pt idx="29">
                  <c:v>0.37725720000000001</c:v>
                </c:pt>
                <c:pt idx="30">
                  <c:v>0.47705829999999999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35-4E9E-BFD4-758FCA007C8F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ad'!$E$10:$AI$10</c:f>
              <c:numCache>
                <c:formatCode>0.00</c:formatCode>
                <c:ptCount val="31"/>
                <c:pt idx="1">
                  <c:v>0.24958469999999999</c:v>
                </c:pt>
                <c:pt idx="2">
                  <c:v>0.1015494</c:v>
                </c:pt>
                <c:pt idx="3">
                  <c:v>0.26554309999999998</c:v>
                </c:pt>
                <c:pt idx="4">
                  <c:v>0.33242739999999998</c:v>
                </c:pt>
                <c:pt idx="5">
                  <c:v>0.26777649999999997</c:v>
                </c:pt>
                <c:pt idx="6">
                  <c:v>0.28779369999999999</c:v>
                </c:pt>
                <c:pt idx="7">
                  <c:v>0.27415640000000002</c:v>
                </c:pt>
                <c:pt idx="8">
                  <c:v>0.33374540000000003</c:v>
                </c:pt>
                <c:pt idx="9">
                  <c:v>0.45197979999999999</c:v>
                </c:pt>
                <c:pt idx="10">
                  <c:v>0.212866</c:v>
                </c:pt>
                <c:pt idx="11">
                  <c:v>0.28061789999999998</c:v>
                </c:pt>
                <c:pt idx="12">
                  <c:v>0.32399519999999998</c:v>
                </c:pt>
                <c:pt idx="13">
                  <c:v>0.32728620000000003</c:v>
                </c:pt>
                <c:pt idx="14">
                  <c:v>0.28361350000000002</c:v>
                </c:pt>
                <c:pt idx="15">
                  <c:v>0.29247649999999997</c:v>
                </c:pt>
                <c:pt idx="16">
                  <c:v>0.23494229999999999</c:v>
                </c:pt>
                <c:pt idx="17">
                  <c:v>0.2996605</c:v>
                </c:pt>
                <c:pt idx="18">
                  <c:v>0.28113559999999999</c:v>
                </c:pt>
                <c:pt idx="19">
                  <c:v>0.34000019999999997</c:v>
                </c:pt>
                <c:pt idx="20">
                  <c:v>0.33643200000000001</c:v>
                </c:pt>
                <c:pt idx="21">
                  <c:v>0.3675042</c:v>
                </c:pt>
                <c:pt idx="22">
                  <c:v>0.43135449999999997</c:v>
                </c:pt>
                <c:pt idx="23">
                  <c:v>0.27928340000000001</c:v>
                </c:pt>
                <c:pt idx="24">
                  <c:v>0.32078129999999999</c:v>
                </c:pt>
                <c:pt idx="25">
                  <c:v>0.3637918</c:v>
                </c:pt>
                <c:pt idx="26">
                  <c:v>0.26307370000000002</c:v>
                </c:pt>
                <c:pt idx="27">
                  <c:v>0.28729860000000002</c:v>
                </c:pt>
                <c:pt idx="28">
                  <c:v>0.31622860000000003</c:v>
                </c:pt>
                <c:pt idx="29">
                  <c:v>0.23962169999999999</c:v>
                </c:pt>
                <c:pt idx="30">
                  <c:v>0.28077059999999998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235-4E9E-BFD4-758FCA007C8F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ad'!$E$2:$AI$2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ad'!$E$11:$AI$11</c:f>
              <c:numCache>
                <c:formatCode>0.00</c:formatCode>
                <c:ptCount val="31"/>
                <c:pt idx="1">
                  <c:v>0.79161239999999999</c:v>
                </c:pt>
                <c:pt idx="2">
                  <c:v>0.42813309999999999</c:v>
                </c:pt>
                <c:pt idx="3">
                  <c:v>0.60083319999999996</c:v>
                </c:pt>
                <c:pt idx="4">
                  <c:v>0.6580317</c:v>
                </c:pt>
                <c:pt idx="5">
                  <c:v>0.55772169999999999</c:v>
                </c:pt>
                <c:pt idx="6">
                  <c:v>0.57769110000000001</c:v>
                </c:pt>
                <c:pt idx="7">
                  <c:v>0.56088939999999998</c:v>
                </c:pt>
                <c:pt idx="8">
                  <c:v>0.60585509999999998</c:v>
                </c:pt>
                <c:pt idx="9">
                  <c:v>0.79354959999999997</c:v>
                </c:pt>
                <c:pt idx="10">
                  <c:v>0.43080930000000001</c:v>
                </c:pt>
                <c:pt idx="11">
                  <c:v>0.55931140000000001</c:v>
                </c:pt>
                <c:pt idx="12">
                  <c:v>0.60188450000000004</c:v>
                </c:pt>
                <c:pt idx="13">
                  <c:v>0.60103379999999995</c:v>
                </c:pt>
                <c:pt idx="14">
                  <c:v>0.54125420000000002</c:v>
                </c:pt>
                <c:pt idx="15">
                  <c:v>0.54879199999999995</c:v>
                </c:pt>
                <c:pt idx="16">
                  <c:v>0.47709810000000002</c:v>
                </c:pt>
                <c:pt idx="17">
                  <c:v>0.58437930000000005</c:v>
                </c:pt>
                <c:pt idx="18">
                  <c:v>0.56315689999999996</c:v>
                </c:pt>
                <c:pt idx="19">
                  <c:v>0.62498050000000005</c:v>
                </c:pt>
                <c:pt idx="20">
                  <c:v>0.60708949999999995</c:v>
                </c:pt>
                <c:pt idx="21">
                  <c:v>0.61263639999999997</c:v>
                </c:pt>
                <c:pt idx="22">
                  <c:v>0.71905680000000005</c:v>
                </c:pt>
                <c:pt idx="23">
                  <c:v>0.53102050000000001</c:v>
                </c:pt>
                <c:pt idx="24">
                  <c:v>0.58653869999999997</c:v>
                </c:pt>
                <c:pt idx="25">
                  <c:v>0.65000999999999998</c:v>
                </c:pt>
                <c:pt idx="26">
                  <c:v>0.52617139999999996</c:v>
                </c:pt>
                <c:pt idx="27">
                  <c:v>0.56761329999999999</c:v>
                </c:pt>
                <c:pt idx="28">
                  <c:v>0.66090009999999999</c:v>
                </c:pt>
                <c:pt idx="29">
                  <c:v>0.53801200000000005</c:v>
                </c:pt>
                <c:pt idx="30">
                  <c:v>0.68069769999999996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235-4E9E-BFD4-758FCA007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17936"/>
        <c:axId val="699718720"/>
      </c:scatterChart>
      <c:valAx>
        <c:axId val="699717936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8720"/>
        <c:crosses val="autoZero"/>
        <c:crossBetween val="midCat"/>
        <c:majorUnit val="4"/>
        <c:minorUnit val="1"/>
      </c:valAx>
      <c:valAx>
        <c:axId val="69971872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7936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 sz="800" b="0" i="0" u="none" strike="noStrike" baseline="0">
                <a:effectLst/>
              </a:rPr>
              <a:t>Heggenmus</a:t>
            </a:r>
            <a:r>
              <a:rPr lang="nl-NL"/>
              <a:t>
overleving eerstejaars</a:t>
            </a:r>
          </a:p>
        </c:rich>
      </c:tx>
      <c:layout>
        <c:manualLayout>
          <c:xMode val="edge"/>
          <c:yMode val="edge"/>
          <c:x val="0.36081355809905208"/>
          <c:y val="1.9841610707752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37499999999999"/>
          <c:y val="0.15476250450499326"/>
          <c:w val="0.76875000000000004"/>
          <c:h val="0.73809809840842944"/>
        </c:manualLayout>
      </c:layout>
      <c:scatterChart>
        <c:scatterStyle val="lineMarker"/>
        <c:varyColors val="0"/>
        <c:ser>
          <c:idx val="0"/>
          <c:order val="0"/>
          <c:tx>
            <c:v>index</c:v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A98-4446-A878-2E8D31E5622D}"/>
              </c:ext>
            </c:extLst>
          </c:dPt>
          <c:dPt>
            <c:idx val="1"/>
            <c:marker>
              <c:spPr>
                <a:solidFill>
                  <a:schemeClr val="bg1">
                    <a:lumMod val="65000"/>
                  </a:schemeClr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A98-4446-A878-2E8D31E5622D}"/>
              </c:ext>
            </c:extLst>
          </c:dPt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juv'!$E$9:$AI$9</c:f>
              <c:numCache>
                <c:formatCode>0.00</c:formatCode>
                <c:ptCount val="31"/>
                <c:pt idx="0">
                  <c:v>0.23724790000000001</c:v>
                </c:pt>
                <c:pt idx="1">
                  <c:v>0.15236549999999999</c:v>
                </c:pt>
                <c:pt idx="2">
                  <c:v>0.1348232</c:v>
                </c:pt>
                <c:pt idx="3">
                  <c:v>9.4914399999999996E-2</c:v>
                </c:pt>
                <c:pt idx="5">
                  <c:v>7.0557499999999995E-2</c:v>
                </c:pt>
                <c:pt idx="7">
                  <c:v>0.14678279999999999</c:v>
                </c:pt>
                <c:pt idx="9">
                  <c:v>7.2070200000000001E-2</c:v>
                </c:pt>
                <c:pt idx="10">
                  <c:v>5.1689100000000002E-2</c:v>
                </c:pt>
                <c:pt idx="12">
                  <c:v>0.14708479999999999</c:v>
                </c:pt>
                <c:pt idx="13">
                  <c:v>8.4076499999999998E-2</c:v>
                </c:pt>
                <c:pt idx="14">
                  <c:v>0.1889699</c:v>
                </c:pt>
                <c:pt idx="15">
                  <c:v>5.2465299999999999E-2</c:v>
                </c:pt>
                <c:pt idx="16">
                  <c:v>0.15348829999999999</c:v>
                </c:pt>
                <c:pt idx="17">
                  <c:v>5.7834000000000003E-2</c:v>
                </c:pt>
                <c:pt idx="18">
                  <c:v>0.1231863</c:v>
                </c:pt>
                <c:pt idx="20">
                  <c:v>8.2329600000000003E-2</c:v>
                </c:pt>
                <c:pt idx="21">
                  <c:v>5.29414E-2</c:v>
                </c:pt>
                <c:pt idx="22">
                  <c:v>6.1583400000000003E-2</c:v>
                </c:pt>
                <c:pt idx="23">
                  <c:v>0.10370070000000001</c:v>
                </c:pt>
                <c:pt idx="24">
                  <c:v>9.7678000000000001E-2</c:v>
                </c:pt>
                <c:pt idx="26">
                  <c:v>0.12981329999999999</c:v>
                </c:pt>
                <c:pt idx="27">
                  <c:v>0.1473284</c:v>
                </c:pt>
                <c:pt idx="28">
                  <c:v>9.9379700000000001E-2</c:v>
                </c:pt>
                <c:pt idx="29">
                  <c:v>5.4902600000000003E-2</c:v>
                </c:pt>
                <c:pt idx="30">
                  <c:v>7.4431300000000006E-2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98-4446-A878-2E8D31E5622D}"/>
            </c:ext>
          </c:extLst>
        </c:ser>
        <c:ser>
          <c:idx val="1"/>
          <c:order val="1"/>
          <c:tx>
            <c:v>lower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juv'!$E$10:$AI$10</c:f>
              <c:numCache>
                <c:formatCode>0.00</c:formatCode>
                <c:ptCount val="31"/>
                <c:pt idx="0">
                  <c:v>8.2592200000000005E-2</c:v>
                </c:pt>
                <c:pt idx="1">
                  <c:v>5.3927099999999999E-2</c:v>
                </c:pt>
                <c:pt idx="2">
                  <c:v>6.19778E-2</c:v>
                </c:pt>
                <c:pt idx="3">
                  <c:v>3.8353699999999998E-2</c:v>
                </c:pt>
                <c:pt idx="5">
                  <c:v>2.85381E-2</c:v>
                </c:pt>
                <c:pt idx="7">
                  <c:v>7.3906899999999998E-2</c:v>
                </c:pt>
                <c:pt idx="9">
                  <c:v>2.61791E-2</c:v>
                </c:pt>
                <c:pt idx="10">
                  <c:v>1.8896300000000001E-2</c:v>
                </c:pt>
                <c:pt idx="12">
                  <c:v>7.4017299999999994E-2</c:v>
                </c:pt>
                <c:pt idx="13">
                  <c:v>3.39466E-2</c:v>
                </c:pt>
                <c:pt idx="14">
                  <c:v>0.1093258</c:v>
                </c:pt>
                <c:pt idx="15">
                  <c:v>1.9163400000000001E-2</c:v>
                </c:pt>
                <c:pt idx="16">
                  <c:v>7.9823199999999997E-2</c:v>
                </c:pt>
                <c:pt idx="17">
                  <c:v>1.8131499999999998E-2</c:v>
                </c:pt>
                <c:pt idx="18">
                  <c:v>5.7007599999999999E-2</c:v>
                </c:pt>
                <c:pt idx="20">
                  <c:v>4.0095699999999998E-2</c:v>
                </c:pt>
                <c:pt idx="21">
                  <c:v>1.9434400000000001E-2</c:v>
                </c:pt>
                <c:pt idx="22">
                  <c:v>2.4956599999999999E-2</c:v>
                </c:pt>
                <c:pt idx="23">
                  <c:v>4.8008599999999998E-2</c:v>
                </c:pt>
                <c:pt idx="24">
                  <c:v>4.2652500000000003E-2</c:v>
                </c:pt>
                <c:pt idx="26">
                  <c:v>6.2803200000000003E-2</c:v>
                </c:pt>
                <c:pt idx="27">
                  <c:v>6.7739300000000002E-2</c:v>
                </c:pt>
                <c:pt idx="28">
                  <c:v>3.5949799999999997E-2</c:v>
                </c:pt>
                <c:pt idx="29">
                  <c:v>1.7158900000000001E-2</c:v>
                </c:pt>
                <c:pt idx="30">
                  <c:v>1.77217E-2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A98-4446-A878-2E8D31E5622D}"/>
            </c:ext>
          </c:extLst>
        </c:ser>
        <c:ser>
          <c:idx val="2"/>
          <c:order val="2"/>
          <c:tx>
            <c:v>upper</c:v>
          </c:tx>
          <c:spPr>
            <a:ln w="3175"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'overleving juv'!$E$2:$AI$2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xVal>
          <c:yVal>
            <c:numRef>
              <c:f>'overleving juv'!$E$11:$AI$11</c:f>
              <c:numCache>
                <c:formatCode>0.00</c:formatCode>
                <c:ptCount val="31"/>
                <c:pt idx="0">
                  <c:v>0.51798789999999995</c:v>
                </c:pt>
                <c:pt idx="1">
                  <c:v>0.36177989999999999</c:v>
                </c:pt>
                <c:pt idx="2">
                  <c:v>0.2687561</c:v>
                </c:pt>
                <c:pt idx="3">
                  <c:v>0.21613869999999999</c:v>
                </c:pt>
                <c:pt idx="5">
                  <c:v>0.1640017</c:v>
                </c:pt>
                <c:pt idx="7">
                  <c:v>0.27052690000000001</c:v>
                </c:pt>
                <c:pt idx="9">
                  <c:v>0.18326770000000001</c:v>
                </c:pt>
                <c:pt idx="10">
                  <c:v>0.1336389</c:v>
                </c:pt>
                <c:pt idx="12">
                  <c:v>0.27115990000000001</c:v>
                </c:pt>
                <c:pt idx="13">
                  <c:v>0.19341369999999999</c:v>
                </c:pt>
                <c:pt idx="14">
                  <c:v>0.3066584</c:v>
                </c:pt>
                <c:pt idx="15">
                  <c:v>0.1356359</c:v>
                </c:pt>
                <c:pt idx="16">
                  <c:v>0.27483109999999999</c:v>
                </c:pt>
                <c:pt idx="17">
                  <c:v>0.16946800000000001</c:v>
                </c:pt>
                <c:pt idx="18">
                  <c:v>0.24613750000000001</c:v>
                </c:pt>
                <c:pt idx="20">
                  <c:v>0.16156209999999999</c:v>
                </c:pt>
                <c:pt idx="21">
                  <c:v>0.13619439999999999</c:v>
                </c:pt>
                <c:pt idx="22">
                  <c:v>0.1440245</c:v>
                </c:pt>
                <c:pt idx="23">
                  <c:v>0.2097628</c:v>
                </c:pt>
                <c:pt idx="24">
                  <c:v>0.2082495</c:v>
                </c:pt>
                <c:pt idx="26">
                  <c:v>0.24930279999999999</c:v>
                </c:pt>
                <c:pt idx="27">
                  <c:v>0.29121799999999998</c:v>
                </c:pt>
                <c:pt idx="28">
                  <c:v>0.24615039999999999</c:v>
                </c:pt>
                <c:pt idx="29">
                  <c:v>0.1619864</c:v>
                </c:pt>
                <c:pt idx="30">
                  <c:v>0.26386409999999999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A98-4446-A878-2E8D31E56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723424"/>
        <c:axId val="699713232"/>
      </c:scatterChart>
      <c:valAx>
        <c:axId val="699723424"/>
        <c:scaling>
          <c:orientation val="minMax"/>
          <c:max val="2026"/>
          <c:min val="1996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13232"/>
        <c:crosses val="autoZero"/>
        <c:crossBetween val="midCat"/>
        <c:majorUnit val="4"/>
        <c:minorUnit val="1"/>
      </c:valAx>
      <c:valAx>
        <c:axId val="699713232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jaarlijkse overlevingskans</a:t>
                </a:r>
              </a:p>
            </c:rich>
          </c:tx>
          <c:layout>
            <c:manualLayout>
              <c:xMode val="edge"/>
              <c:yMode val="edge"/>
              <c:x val="1.5625E-2"/>
              <c:y val="0.24278556089579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699723424"/>
        <c:crosses val="autoZero"/>
        <c:crossBetween val="midCat"/>
        <c:majorUnit val="0.1"/>
        <c:minorUnit val="5.000000000000001E-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54</xdr:row>
      <xdr:rowOff>0</xdr:rowOff>
    </xdr:from>
    <xdr:to>
      <xdr:col>10</xdr:col>
      <xdr:colOff>0</xdr:colOff>
      <xdr:row>68</xdr:row>
      <xdr:rowOff>66675</xdr:rowOff>
    </xdr:to>
    <xdr:graphicFrame macro="">
      <xdr:nvGraphicFramePr>
        <xdr:cNvPr id="4" name="Chart 8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5</xdr:col>
      <xdr:colOff>0</xdr:colOff>
      <xdr:row>68</xdr:row>
      <xdr:rowOff>47625</xdr:rowOff>
    </xdr:to>
    <xdr:graphicFrame macro="">
      <xdr:nvGraphicFramePr>
        <xdr:cNvPr id="5" name="Chart 8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54</xdr:row>
      <xdr:rowOff>0</xdr:rowOff>
    </xdr:from>
    <xdr:to>
      <xdr:col>15</xdr:col>
      <xdr:colOff>0</xdr:colOff>
      <xdr:row>68</xdr:row>
      <xdr:rowOff>76200</xdr:rowOff>
    </xdr:to>
    <xdr:graphicFrame macro="">
      <xdr:nvGraphicFramePr>
        <xdr:cNvPr id="6" name="Chart 8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5</xdr:col>
      <xdr:colOff>0</xdr:colOff>
      <xdr:row>83</xdr:row>
      <xdr:rowOff>47625</xdr:rowOff>
    </xdr:to>
    <xdr:graphicFrame macro="">
      <xdr:nvGraphicFramePr>
        <xdr:cNvPr id="7" name="Chart 8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10</xdr:col>
      <xdr:colOff>0</xdr:colOff>
      <xdr:row>83</xdr:row>
      <xdr:rowOff>66675</xdr:rowOff>
    </xdr:to>
    <xdr:graphicFrame macro="">
      <xdr:nvGraphicFramePr>
        <xdr:cNvPr id="8" name="Chart 8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69</xdr:row>
      <xdr:rowOff>0</xdr:rowOff>
    </xdr:from>
    <xdr:to>
      <xdr:col>15</xdr:col>
      <xdr:colOff>0</xdr:colOff>
      <xdr:row>83</xdr:row>
      <xdr:rowOff>66675</xdr:rowOff>
    </xdr:to>
    <xdr:graphicFrame macro="">
      <xdr:nvGraphicFramePr>
        <xdr:cNvPr id="9" name="Chart 8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5</xdr:col>
      <xdr:colOff>0</xdr:colOff>
      <xdr:row>98</xdr:row>
      <xdr:rowOff>47625</xdr:rowOff>
    </xdr:to>
    <xdr:graphicFrame macro="">
      <xdr:nvGraphicFramePr>
        <xdr:cNvPr id="10" name="Chart 8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84</xdr:row>
      <xdr:rowOff>0</xdr:rowOff>
    </xdr:from>
    <xdr:to>
      <xdr:col>10</xdr:col>
      <xdr:colOff>0</xdr:colOff>
      <xdr:row>98</xdr:row>
      <xdr:rowOff>66675</xdr:rowOff>
    </xdr:to>
    <xdr:graphicFrame macro="">
      <xdr:nvGraphicFramePr>
        <xdr:cNvPr id="11" name="Chart 87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15</xdr:col>
      <xdr:colOff>0</xdr:colOff>
      <xdr:row>98</xdr:row>
      <xdr:rowOff>66675</xdr:rowOff>
    </xdr:to>
    <xdr:graphicFrame macro="">
      <xdr:nvGraphicFramePr>
        <xdr:cNvPr id="12" name="Chart 87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99</xdr:row>
      <xdr:rowOff>0</xdr:rowOff>
    </xdr:from>
    <xdr:to>
      <xdr:col>15</xdr:col>
      <xdr:colOff>0</xdr:colOff>
      <xdr:row>113</xdr:row>
      <xdr:rowOff>0</xdr:rowOff>
    </xdr:to>
    <xdr:graphicFrame macro="">
      <xdr:nvGraphicFramePr>
        <xdr:cNvPr id="13" name="Chart 8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99</xdr:row>
      <xdr:rowOff>0</xdr:rowOff>
    </xdr:from>
    <xdr:to>
      <xdr:col>10</xdr:col>
      <xdr:colOff>0</xdr:colOff>
      <xdr:row>113</xdr:row>
      <xdr:rowOff>0</xdr:rowOff>
    </xdr:to>
    <xdr:graphicFrame macro="">
      <xdr:nvGraphicFramePr>
        <xdr:cNvPr id="14" name="Chart 8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113</xdr:row>
      <xdr:rowOff>0</xdr:rowOff>
    </xdr:to>
    <xdr:graphicFrame macro="">
      <xdr:nvGraphicFramePr>
        <xdr:cNvPr id="15" name="Chart 86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114</xdr:row>
      <xdr:rowOff>0</xdr:rowOff>
    </xdr:from>
    <xdr:to>
      <xdr:col>5</xdr:col>
      <xdr:colOff>0</xdr:colOff>
      <xdr:row>128</xdr:row>
      <xdr:rowOff>0</xdr:rowOff>
    </xdr:to>
    <xdr:graphicFrame macro="">
      <xdr:nvGraphicFramePr>
        <xdr:cNvPr id="19" name="Chart 86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114</xdr:row>
      <xdr:rowOff>0</xdr:rowOff>
    </xdr:from>
    <xdr:to>
      <xdr:col>10</xdr:col>
      <xdr:colOff>0</xdr:colOff>
      <xdr:row>128</xdr:row>
      <xdr:rowOff>0</xdr:rowOff>
    </xdr:to>
    <xdr:graphicFrame macro="">
      <xdr:nvGraphicFramePr>
        <xdr:cNvPr id="22" name="Chart 87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0</xdr:colOff>
      <xdr:row>114</xdr:row>
      <xdr:rowOff>0</xdr:rowOff>
    </xdr:from>
    <xdr:to>
      <xdr:col>15</xdr:col>
      <xdr:colOff>0</xdr:colOff>
      <xdr:row>128</xdr:row>
      <xdr:rowOff>0</xdr:rowOff>
    </xdr:to>
    <xdr:graphicFrame macro="">
      <xdr:nvGraphicFramePr>
        <xdr:cNvPr id="24" name="Chart 87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129</xdr:row>
      <xdr:rowOff>0</xdr:rowOff>
    </xdr:from>
    <xdr:to>
      <xdr:col>5</xdr:col>
      <xdr:colOff>0</xdr:colOff>
      <xdr:row>143</xdr:row>
      <xdr:rowOff>47625</xdr:rowOff>
    </xdr:to>
    <xdr:graphicFrame macro="">
      <xdr:nvGraphicFramePr>
        <xdr:cNvPr id="28" name="Chart 86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129</xdr:row>
      <xdr:rowOff>0</xdr:rowOff>
    </xdr:from>
    <xdr:to>
      <xdr:col>10</xdr:col>
      <xdr:colOff>0</xdr:colOff>
      <xdr:row>143</xdr:row>
      <xdr:rowOff>66675</xdr:rowOff>
    </xdr:to>
    <xdr:graphicFrame macro="">
      <xdr:nvGraphicFramePr>
        <xdr:cNvPr id="29" name="Chart 87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0</xdr:colOff>
      <xdr:row>129</xdr:row>
      <xdr:rowOff>0</xdr:rowOff>
    </xdr:from>
    <xdr:to>
      <xdr:col>15</xdr:col>
      <xdr:colOff>0</xdr:colOff>
      <xdr:row>143</xdr:row>
      <xdr:rowOff>66675</xdr:rowOff>
    </xdr:to>
    <xdr:graphicFrame macro="">
      <xdr:nvGraphicFramePr>
        <xdr:cNvPr id="30" name="Chart 87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0</xdr:colOff>
      <xdr:row>158</xdr:row>
      <xdr:rowOff>0</xdr:rowOff>
    </xdr:to>
    <xdr:graphicFrame macro="">
      <xdr:nvGraphicFramePr>
        <xdr:cNvPr id="31" name="Chart 86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144</xdr:row>
      <xdr:rowOff>0</xdr:rowOff>
    </xdr:from>
    <xdr:to>
      <xdr:col>10</xdr:col>
      <xdr:colOff>0</xdr:colOff>
      <xdr:row>158</xdr:row>
      <xdr:rowOff>0</xdr:rowOff>
    </xdr:to>
    <xdr:graphicFrame macro="">
      <xdr:nvGraphicFramePr>
        <xdr:cNvPr id="32" name="Chart 87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</xdr:col>
      <xdr:colOff>0</xdr:colOff>
      <xdr:row>144</xdr:row>
      <xdr:rowOff>0</xdr:rowOff>
    </xdr:from>
    <xdr:to>
      <xdr:col>15</xdr:col>
      <xdr:colOff>0</xdr:colOff>
      <xdr:row>158</xdr:row>
      <xdr:rowOff>0</xdr:rowOff>
    </xdr:to>
    <xdr:graphicFrame macro="">
      <xdr:nvGraphicFramePr>
        <xdr:cNvPr id="33" name="Chart 87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159</xdr:row>
      <xdr:rowOff>0</xdr:rowOff>
    </xdr:from>
    <xdr:to>
      <xdr:col>5</xdr:col>
      <xdr:colOff>0</xdr:colOff>
      <xdr:row>173</xdr:row>
      <xdr:rowOff>47625</xdr:rowOff>
    </xdr:to>
    <xdr:graphicFrame macro="">
      <xdr:nvGraphicFramePr>
        <xdr:cNvPr id="37" name="Chart 8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159</xdr:row>
      <xdr:rowOff>0</xdr:rowOff>
    </xdr:from>
    <xdr:to>
      <xdr:col>10</xdr:col>
      <xdr:colOff>0</xdr:colOff>
      <xdr:row>173</xdr:row>
      <xdr:rowOff>66675</xdr:rowOff>
    </xdr:to>
    <xdr:graphicFrame macro="">
      <xdr:nvGraphicFramePr>
        <xdr:cNvPr id="38" name="Chart 8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10</xdr:col>
      <xdr:colOff>0</xdr:colOff>
      <xdr:row>159</xdr:row>
      <xdr:rowOff>0</xdr:rowOff>
    </xdr:from>
    <xdr:to>
      <xdr:col>15</xdr:col>
      <xdr:colOff>0</xdr:colOff>
      <xdr:row>173</xdr:row>
      <xdr:rowOff>66675</xdr:rowOff>
    </xdr:to>
    <xdr:graphicFrame macro="">
      <xdr:nvGraphicFramePr>
        <xdr:cNvPr id="39" name="Chart 87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174</xdr:row>
      <xdr:rowOff>0</xdr:rowOff>
    </xdr:from>
    <xdr:to>
      <xdr:col>5</xdr:col>
      <xdr:colOff>0</xdr:colOff>
      <xdr:row>188</xdr:row>
      <xdr:rowOff>47625</xdr:rowOff>
    </xdr:to>
    <xdr:graphicFrame macro="">
      <xdr:nvGraphicFramePr>
        <xdr:cNvPr id="40" name="Chart 86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0</xdr:colOff>
      <xdr:row>174</xdr:row>
      <xdr:rowOff>0</xdr:rowOff>
    </xdr:from>
    <xdr:to>
      <xdr:col>10</xdr:col>
      <xdr:colOff>0</xdr:colOff>
      <xdr:row>188</xdr:row>
      <xdr:rowOff>66675</xdr:rowOff>
    </xdr:to>
    <xdr:graphicFrame macro="">
      <xdr:nvGraphicFramePr>
        <xdr:cNvPr id="41" name="Chart 87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10</xdr:col>
      <xdr:colOff>0</xdr:colOff>
      <xdr:row>174</xdr:row>
      <xdr:rowOff>0</xdr:rowOff>
    </xdr:from>
    <xdr:to>
      <xdr:col>15</xdr:col>
      <xdr:colOff>0</xdr:colOff>
      <xdr:row>188</xdr:row>
      <xdr:rowOff>66675</xdr:rowOff>
    </xdr:to>
    <xdr:graphicFrame macro="">
      <xdr:nvGraphicFramePr>
        <xdr:cNvPr id="42" name="Chart 87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189</xdr:row>
      <xdr:rowOff>0</xdr:rowOff>
    </xdr:from>
    <xdr:to>
      <xdr:col>5</xdr:col>
      <xdr:colOff>0</xdr:colOff>
      <xdr:row>203</xdr:row>
      <xdr:rowOff>0</xdr:rowOff>
    </xdr:to>
    <xdr:graphicFrame macro="">
      <xdr:nvGraphicFramePr>
        <xdr:cNvPr id="43" name="Chart 86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9525</xdr:colOff>
      <xdr:row>188</xdr:row>
      <xdr:rowOff>142875</xdr:rowOff>
    </xdr:from>
    <xdr:to>
      <xdr:col>10</xdr:col>
      <xdr:colOff>9525</xdr:colOff>
      <xdr:row>202</xdr:row>
      <xdr:rowOff>142875</xdr:rowOff>
    </xdr:to>
    <xdr:graphicFrame macro="">
      <xdr:nvGraphicFramePr>
        <xdr:cNvPr id="44" name="Chart 87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10</xdr:col>
      <xdr:colOff>9525</xdr:colOff>
      <xdr:row>188</xdr:row>
      <xdr:rowOff>142875</xdr:rowOff>
    </xdr:from>
    <xdr:to>
      <xdr:col>15</xdr:col>
      <xdr:colOff>9525</xdr:colOff>
      <xdr:row>202</xdr:row>
      <xdr:rowOff>142875</xdr:rowOff>
    </xdr:to>
    <xdr:graphicFrame macro="">
      <xdr:nvGraphicFramePr>
        <xdr:cNvPr id="45" name="Chart 8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204</xdr:row>
      <xdr:rowOff>0</xdr:rowOff>
    </xdr:from>
    <xdr:to>
      <xdr:col>5</xdr:col>
      <xdr:colOff>0</xdr:colOff>
      <xdr:row>218</xdr:row>
      <xdr:rowOff>47625</xdr:rowOff>
    </xdr:to>
    <xdr:graphicFrame macro="">
      <xdr:nvGraphicFramePr>
        <xdr:cNvPr id="49" name="Chart 86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</xdr:col>
      <xdr:colOff>0</xdr:colOff>
      <xdr:row>204</xdr:row>
      <xdr:rowOff>0</xdr:rowOff>
    </xdr:from>
    <xdr:to>
      <xdr:col>10</xdr:col>
      <xdr:colOff>0</xdr:colOff>
      <xdr:row>218</xdr:row>
      <xdr:rowOff>66675</xdr:rowOff>
    </xdr:to>
    <xdr:graphicFrame macro="">
      <xdr:nvGraphicFramePr>
        <xdr:cNvPr id="50" name="Chart 87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</xdr:col>
      <xdr:colOff>0</xdr:colOff>
      <xdr:row>204</xdr:row>
      <xdr:rowOff>0</xdr:rowOff>
    </xdr:from>
    <xdr:to>
      <xdr:col>15</xdr:col>
      <xdr:colOff>0</xdr:colOff>
      <xdr:row>218</xdr:row>
      <xdr:rowOff>66675</xdr:rowOff>
    </xdr:to>
    <xdr:graphicFrame macro="">
      <xdr:nvGraphicFramePr>
        <xdr:cNvPr id="51" name="Chart 87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219</xdr:row>
      <xdr:rowOff>0</xdr:rowOff>
    </xdr:from>
    <xdr:to>
      <xdr:col>5</xdr:col>
      <xdr:colOff>0</xdr:colOff>
      <xdr:row>233</xdr:row>
      <xdr:rowOff>47625</xdr:rowOff>
    </xdr:to>
    <xdr:graphicFrame macro="">
      <xdr:nvGraphicFramePr>
        <xdr:cNvPr id="52" name="Chart 86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5</xdr:col>
      <xdr:colOff>0</xdr:colOff>
      <xdr:row>219</xdr:row>
      <xdr:rowOff>0</xdr:rowOff>
    </xdr:from>
    <xdr:to>
      <xdr:col>10</xdr:col>
      <xdr:colOff>0</xdr:colOff>
      <xdr:row>233</xdr:row>
      <xdr:rowOff>66675</xdr:rowOff>
    </xdr:to>
    <xdr:graphicFrame macro="">
      <xdr:nvGraphicFramePr>
        <xdr:cNvPr id="53" name="Chart 87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0</xdr:colOff>
      <xdr:row>219</xdr:row>
      <xdr:rowOff>0</xdr:rowOff>
    </xdr:from>
    <xdr:to>
      <xdr:col>15</xdr:col>
      <xdr:colOff>0</xdr:colOff>
      <xdr:row>233</xdr:row>
      <xdr:rowOff>66675</xdr:rowOff>
    </xdr:to>
    <xdr:graphicFrame macro="">
      <xdr:nvGraphicFramePr>
        <xdr:cNvPr id="54" name="Chart 87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0</xdr:colOff>
      <xdr:row>234</xdr:row>
      <xdr:rowOff>0</xdr:rowOff>
    </xdr:from>
    <xdr:to>
      <xdr:col>5</xdr:col>
      <xdr:colOff>0</xdr:colOff>
      <xdr:row>248</xdr:row>
      <xdr:rowOff>47625</xdr:rowOff>
    </xdr:to>
    <xdr:graphicFrame macro="">
      <xdr:nvGraphicFramePr>
        <xdr:cNvPr id="55" name="Chart 86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5</xdr:col>
      <xdr:colOff>0</xdr:colOff>
      <xdr:row>234</xdr:row>
      <xdr:rowOff>0</xdr:rowOff>
    </xdr:from>
    <xdr:to>
      <xdr:col>10</xdr:col>
      <xdr:colOff>0</xdr:colOff>
      <xdr:row>248</xdr:row>
      <xdr:rowOff>66675</xdr:rowOff>
    </xdr:to>
    <xdr:graphicFrame macro="">
      <xdr:nvGraphicFramePr>
        <xdr:cNvPr id="56" name="Chart 87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10</xdr:col>
      <xdr:colOff>0</xdr:colOff>
      <xdr:row>234</xdr:row>
      <xdr:rowOff>0</xdr:rowOff>
    </xdr:from>
    <xdr:to>
      <xdr:col>15</xdr:col>
      <xdr:colOff>0</xdr:colOff>
      <xdr:row>248</xdr:row>
      <xdr:rowOff>66675</xdr:rowOff>
    </xdr:to>
    <xdr:graphicFrame macro="">
      <xdr:nvGraphicFramePr>
        <xdr:cNvPr id="57" name="Chart 87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0</xdr:col>
      <xdr:colOff>0</xdr:colOff>
      <xdr:row>249</xdr:row>
      <xdr:rowOff>0</xdr:rowOff>
    </xdr:from>
    <xdr:to>
      <xdr:col>5</xdr:col>
      <xdr:colOff>0</xdr:colOff>
      <xdr:row>263</xdr:row>
      <xdr:rowOff>47625</xdr:rowOff>
    </xdr:to>
    <xdr:graphicFrame macro="">
      <xdr:nvGraphicFramePr>
        <xdr:cNvPr id="58" name="Chart 86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5</xdr:col>
      <xdr:colOff>0</xdr:colOff>
      <xdr:row>249</xdr:row>
      <xdr:rowOff>0</xdr:rowOff>
    </xdr:from>
    <xdr:to>
      <xdr:col>10</xdr:col>
      <xdr:colOff>0</xdr:colOff>
      <xdr:row>263</xdr:row>
      <xdr:rowOff>66675</xdr:rowOff>
    </xdr:to>
    <xdr:graphicFrame macro="">
      <xdr:nvGraphicFramePr>
        <xdr:cNvPr id="59" name="Chart 87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10</xdr:col>
      <xdr:colOff>0</xdr:colOff>
      <xdr:row>249</xdr:row>
      <xdr:rowOff>0</xdr:rowOff>
    </xdr:from>
    <xdr:to>
      <xdr:col>15</xdr:col>
      <xdr:colOff>0</xdr:colOff>
      <xdr:row>263</xdr:row>
      <xdr:rowOff>66675</xdr:rowOff>
    </xdr:to>
    <xdr:graphicFrame macro="">
      <xdr:nvGraphicFramePr>
        <xdr:cNvPr id="60" name="Chart 87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0</xdr:col>
      <xdr:colOff>0</xdr:colOff>
      <xdr:row>264</xdr:row>
      <xdr:rowOff>0</xdr:rowOff>
    </xdr:from>
    <xdr:to>
      <xdr:col>5</xdr:col>
      <xdr:colOff>0</xdr:colOff>
      <xdr:row>278</xdr:row>
      <xdr:rowOff>47625</xdr:rowOff>
    </xdr:to>
    <xdr:graphicFrame macro="">
      <xdr:nvGraphicFramePr>
        <xdr:cNvPr id="61" name="Chart 86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5</xdr:col>
      <xdr:colOff>0</xdr:colOff>
      <xdr:row>264</xdr:row>
      <xdr:rowOff>0</xdr:rowOff>
    </xdr:from>
    <xdr:to>
      <xdr:col>10</xdr:col>
      <xdr:colOff>0</xdr:colOff>
      <xdr:row>278</xdr:row>
      <xdr:rowOff>66675</xdr:rowOff>
    </xdr:to>
    <xdr:graphicFrame macro="">
      <xdr:nvGraphicFramePr>
        <xdr:cNvPr id="62" name="Chart 87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10</xdr:col>
      <xdr:colOff>0</xdr:colOff>
      <xdr:row>264</xdr:row>
      <xdr:rowOff>0</xdr:rowOff>
    </xdr:from>
    <xdr:to>
      <xdr:col>15</xdr:col>
      <xdr:colOff>0</xdr:colOff>
      <xdr:row>278</xdr:row>
      <xdr:rowOff>66675</xdr:rowOff>
    </xdr:to>
    <xdr:graphicFrame macro="">
      <xdr:nvGraphicFramePr>
        <xdr:cNvPr id="63" name="Chart 87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5</xdr:col>
      <xdr:colOff>0</xdr:colOff>
      <xdr:row>293</xdr:row>
      <xdr:rowOff>47625</xdr:rowOff>
    </xdr:to>
    <xdr:graphicFrame macro="">
      <xdr:nvGraphicFramePr>
        <xdr:cNvPr id="64" name="Chart 86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</xdr:col>
      <xdr:colOff>0</xdr:colOff>
      <xdr:row>279</xdr:row>
      <xdr:rowOff>0</xdr:rowOff>
    </xdr:from>
    <xdr:to>
      <xdr:col>10</xdr:col>
      <xdr:colOff>0</xdr:colOff>
      <xdr:row>293</xdr:row>
      <xdr:rowOff>66675</xdr:rowOff>
    </xdr:to>
    <xdr:graphicFrame macro="">
      <xdr:nvGraphicFramePr>
        <xdr:cNvPr id="65" name="Chart 8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</xdr:col>
      <xdr:colOff>0</xdr:colOff>
      <xdr:row>279</xdr:row>
      <xdr:rowOff>0</xdr:rowOff>
    </xdr:from>
    <xdr:to>
      <xdr:col>15</xdr:col>
      <xdr:colOff>0</xdr:colOff>
      <xdr:row>293</xdr:row>
      <xdr:rowOff>66675</xdr:rowOff>
    </xdr:to>
    <xdr:graphicFrame macro="">
      <xdr:nvGraphicFramePr>
        <xdr:cNvPr id="66" name="Chart 87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0</xdr:colOff>
      <xdr:row>294</xdr:row>
      <xdr:rowOff>0</xdr:rowOff>
    </xdr:from>
    <xdr:to>
      <xdr:col>5</xdr:col>
      <xdr:colOff>0</xdr:colOff>
      <xdr:row>308</xdr:row>
      <xdr:rowOff>47625</xdr:rowOff>
    </xdr:to>
    <xdr:graphicFrame macro="">
      <xdr:nvGraphicFramePr>
        <xdr:cNvPr id="67" name="Chart 8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5</xdr:col>
      <xdr:colOff>0</xdr:colOff>
      <xdr:row>294</xdr:row>
      <xdr:rowOff>0</xdr:rowOff>
    </xdr:from>
    <xdr:to>
      <xdr:col>10</xdr:col>
      <xdr:colOff>0</xdr:colOff>
      <xdr:row>308</xdr:row>
      <xdr:rowOff>66675</xdr:rowOff>
    </xdr:to>
    <xdr:graphicFrame macro="">
      <xdr:nvGraphicFramePr>
        <xdr:cNvPr id="68" name="Chart 8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10</xdr:col>
      <xdr:colOff>0</xdr:colOff>
      <xdr:row>294</xdr:row>
      <xdr:rowOff>0</xdr:rowOff>
    </xdr:from>
    <xdr:to>
      <xdr:col>15</xdr:col>
      <xdr:colOff>0</xdr:colOff>
      <xdr:row>308</xdr:row>
      <xdr:rowOff>66675</xdr:rowOff>
    </xdr:to>
    <xdr:graphicFrame macro="">
      <xdr:nvGraphicFramePr>
        <xdr:cNvPr id="69" name="Chart 87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0</xdr:col>
      <xdr:colOff>0</xdr:colOff>
      <xdr:row>310</xdr:row>
      <xdr:rowOff>0</xdr:rowOff>
    </xdr:from>
    <xdr:to>
      <xdr:col>5</xdr:col>
      <xdr:colOff>0</xdr:colOff>
      <xdr:row>324</xdr:row>
      <xdr:rowOff>47625</xdr:rowOff>
    </xdr:to>
    <xdr:graphicFrame macro="">
      <xdr:nvGraphicFramePr>
        <xdr:cNvPr id="76" name="Chart 86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5</xdr:col>
      <xdr:colOff>0</xdr:colOff>
      <xdr:row>310</xdr:row>
      <xdr:rowOff>0</xdr:rowOff>
    </xdr:from>
    <xdr:to>
      <xdr:col>10</xdr:col>
      <xdr:colOff>0</xdr:colOff>
      <xdr:row>324</xdr:row>
      <xdr:rowOff>66675</xdr:rowOff>
    </xdr:to>
    <xdr:graphicFrame macro="">
      <xdr:nvGraphicFramePr>
        <xdr:cNvPr id="77" name="Chart 87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10</xdr:col>
      <xdr:colOff>0</xdr:colOff>
      <xdr:row>310</xdr:row>
      <xdr:rowOff>0</xdr:rowOff>
    </xdr:from>
    <xdr:to>
      <xdr:col>15</xdr:col>
      <xdr:colOff>0</xdr:colOff>
      <xdr:row>324</xdr:row>
      <xdr:rowOff>66675</xdr:rowOff>
    </xdr:to>
    <xdr:graphicFrame macro="">
      <xdr:nvGraphicFramePr>
        <xdr:cNvPr id="78" name="Chart 8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0</xdr:col>
      <xdr:colOff>0</xdr:colOff>
      <xdr:row>325</xdr:row>
      <xdr:rowOff>0</xdr:rowOff>
    </xdr:from>
    <xdr:to>
      <xdr:col>5</xdr:col>
      <xdr:colOff>0</xdr:colOff>
      <xdr:row>339</xdr:row>
      <xdr:rowOff>47625</xdr:rowOff>
    </xdr:to>
    <xdr:graphicFrame macro="">
      <xdr:nvGraphicFramePr>
        <xdr:cNvPr id="79" name="Chart 86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5</xdr:col>
      <xdr:colOff>0</xdr:colOff>
      <xdr:row>325</xdr:row>
      <xdr:rowOff>0</xdr:rowOff>
    </xdr:from>
    <xdr:to>
      <xdr:col>10</xdr:col>
      <xdr:colOff>0</xdr:colOff>
      <xdr:row>339</xdr:row>
      <xdr:rowOff>66675</xdr:rowOff>
    </xdr:to>
    <xdr:graphicFrame macro="">
      <xdr:nvGraphicFramePr>
        <xdr:cNvPr id="80" name="Chart 87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10</xdr:col>
      <xdr:colOff>0</xdr:colOff>
      <xdr:row>325</xdr:row>
      <xdr:rowOff>0</xdr:rowOff>
    </xdr:from>
    <xdr:to>
      <xdr:col>15</xdr:col>
      <xdr:colOff>0</xdr:colOff>
      <xdr:row>339</xdr:row>
      <xdr:rowOff>66675</xdr:rowOff>
    </xdr:to>
    <xdr:graphicFrame macro="">
      <xdr:nvGraphicFramePr>
        <xdr:cNvPr id="81" name="Chart 87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0</xdr:col>
      <xdr:colOff>0</xdr:colOff>
      <xdr:row>342</xdr:row>
      <xdr:rowOff>0</xdr:rowOff>
    </xdr:from>
    <xdr:to>
      <xdr:col>5</xdr:col>
      <xdr:colOff>0</xdr:colOff>
      <xdr:row>356</xdr:row>
      <xdr:rowOff>47625</xdr:rowOff>
    </xdr:to>
    <xdr:graphicFrame macro="">
      <xdr:nvGraphicFramePr>
        <xdr:cNvPr id="88" name="Chart 86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5</xdr:col>
      <xdr:colOff>0</xdr:colOff>
      <xdr:row>342</xdr:row>
      <xdr:rowOff>0</xdr:rowOff>
    </xdr:from>
    <xdr:to>
      <xdr:col>10</xdr:col>
      <xdr:colOff>0</xdr:colOff>
      <xdr:row>356</xdr:row>
      <xdr:rowOff>66675</xdr:rowOff>
    </xdr:to>
    <xdr:graphicFrame macro="">
      <xdr:nvGraphicFramePr>
        <xdr:cNvPr id="89" name="Chart 87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10</xdr:col>
      <xdr:colOff>0</xdr:colOff>
      <xdr:row>342</xdr:row>
      <xdr:rowOff>0</xdr:rowOff>
    </xdr:from>
    <xdr:to>
      <xdr:col>15</xdr:col>
      <xdr:colOff>0</xdr:colOff>
      <xdr:row>356</xdr:row>
      <xdr:rowOff>66675</xdr:rowOff>
    </xdr:to>
    <xdr:graphicFrame macro="">
      <xdr:nvGraphicFramePr>
        <xdr:cNvPr id="90" name="Chart 87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0</xdr:col>
      <xdr:colOff>0</xdr:colOff>
      <xdr:row>357</xdr:row>
      <xdr:rowOff>0</xdr:rowOff>
    </xdr:from>
    <xdr:to>
      <xdr:col>5</xdr:col>
      <xdr:colOff>0</xdr:colOff>
      <xdr:row>371</xdr:row>
      <xdr:rowOff>47625</xdr:rowOff>
    </xdr:to>
    <xdr:graphicFrame macro="">
      <xdr:nvGraphicFramePr>
        <xdr:cNvPr id="97" name="Chart 8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5</xdr:col>
      <xdr:colOff>0</xdr:colOff>
      <xdr:row>357</xdr:row>
      <xdr:rowOff>0</xdr:rowOff>
    </xdr:from>
    <xdr:to>
      <xdr:col>10</xdr:col>
      <xdr:colOff>0</xdr:colOff>
      <xdr:row>371</xdr:row>
      <xdr:rowOff>66675</xdr:rowOff>
    </xdr:to>
    <xdr:graphicFrame macro="">
      <xdr:nvGraphicFramePr>
        <xdr:cNvPr id="98" name="Chart 8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10</xdr:col>
      <xdr:colOff>0</xdr:colOff>
      <xdr:row>357</xdr:row>
      <xdr:rowOff>0</xdr:rowOff>
    </xdr:from>
    <xdr:to>
      <xdr:col>15</xdr:col>
      <xdr:colOff>0</xdr:colOff>
      <xdr:row>371</xdr:row>
      <xdr:rowOff>66675</xdr:rowOff>
    </xdr:to>
    <xdr:graphicFrame macro="">
      <xdr:nvGraphicFramePr>
        <xdr:cNvPr id="99" name="Chart 87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0</xdr:col>
      <xdr:colOff>0</xdr:colOff>
      <xdr:row>38</xdr:row>
      <xdr:rowOff>2</xdr:rowOff>
    </xdr:from>
    <xdr:to>
      <xdr:col>5</xdr:col>
      <xdr:colOff>0</xdr:colOff>
      <xdr:row>51</xdr:row>
      <xdr:rowOff>138547</xdr:rowOff>
    </xdr:to>
    <xdr:graphicFrame macro="">
      <xdr:nvGraphicFramePr>
        <xdr:cNvPr id="104" name="Chart 86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5</xdr:col>
      <xdr:colOff>0</xdr:colOff>
      <xdr:row>38</xdr:row>
      <xdr:rowOff>2</xdr:rowOff>
    </xdr:from>
    <xdr:to>
      <xdr:col>10</xdr:col>
      <xdr:colOff>0</xdr:colOff>
      <xdr:row>51</xdr:row>
      <xdr:rowOff>138547</xdr:rowOff>
    </xdr:to>
    <xdr:graphicFrame macro="">
      <xdr:nvGraphicFramePr>
        <xdr:cNvPr id="105" name="Chart 87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10</xdr:col>
      <xdr:colOff>0</xdr:colOff>
      <xdr:row>38</xdr:row>
      <xdr:rowOff>2</xdr:rowOff>
    </xdr:from>
    <xdr:to>
      <xdr:col>15</xdr:col>
      <xdr:colOff>0</xdr:colOff>
      <xdr:row>51</xdr:row>
      <xdr:rowOff>138547</xdr:rowOff>
    </xdr:to>
    <xdr:graphicFrame macro="">
      <xdr:nvGraphicFramePr>
        <xdr:cNvPr id="106" name="Chart 87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5</xdr:col>
      <xdr:colOff>0</xdr:colOff>
      <xdr:row>22</xdr:row>
      <xdr:rowOff>47625</xdr:rowOff>
    </xdr:to>
    <xdr:graphicFrame macro="">
      <xdr:nvGraphicFramePr>
        <xdr:cNvPr id="107" name="Chart 8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10</xdr:col>
      <xdr:colOff>0</xdr:colOff>
      <xdr:row>22</xdr:row>
      <xdr:rowOff>47625</xdr:rowOff>
    </xdr:to>
    <xdr:graphicFrame macro="">
      <xdr:nvGraphicFramePr>
        <xdr:cNvPr id="110" name="Chart 86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10</xdr:col>
      <xdr:colOff>27709</xdr:colOff>
      <xdr:row>8</xdr:row>
      <xdr:rowOff>0</xdr:rowOff>
    </xdr:from>
    <xdr:to>
      <xdr:col>15</xdr:col>
      <xdr:colOff>27709</xdr:colOff>
      <xdr:row>22</xdr:row>
      <xdr:rowOff>47625</xdr:rowOff>
    </xdr:to>
    <xdr:graphicFrame macro="">
      <xdr:nvGraphicFramePr>
        <xdr:cNvPr id="111" name="Chart 86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10</xdr:col>
      <xdr:colOff>0</xdr:colOff>
      <xdr:row>37</xdr:row>
      <xdr:rowOff>47625</xdr:rowOff>
    </xdr:to>
    <xdr:graphicFrame macro="">
      <xdr:nvGraphicFramePr>
        <xdr:cNvPr id="112" name="Chart 86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15</xdr:col>
      <xdr:colOff>0</xdr:colOff>
      <xdr:row>37</xdr:row>
      <xdr:rowOff>47625</xdr:rowOff>
    </xdr:to>
    <xdr:graphicFrame macro="">
      <xdr:nvGraphicFramePr>
        <xdr:cNvPr id="113" name="Chart 86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5</xdr:col>
      <xdr:colOff>0</xdr:colOff>
      <xdr:row>37</xdr:row>
      <xdr:rowOff>47625</xdr:rowOff>
    </xdr:to>
    <xdr:graphicFrame macro="">
      <xdr:nvGraphicFramePr>
        <xdr:cNvPr id="114" name="Chart 86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7"/>
  <sheetViews>
    <sheetView workbookViewId="0">
      <pane xSplit="4" ySplit="2" topLeftCell="H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9.09765625" defaultRowHeight="11.5" x14ac:dyDescent="0.25"/>
  <cols>
    <col min="1" max="1" width="15" style="13" customWidth="1"/>
    <col min="2" max="2" width="1.8984375" style="14" customWidth="1"/>
    <col min="3" max="4" width="2.69921875" style="41" customWidth="1"/>
    <col min="5" max="6" width="5.59765625" style="42" customWidth="1"/>
    <col min="7" max="7" width="5.59765625" style="12" customWidth="1"/>
    <col min="8" max="36" width="5.59765625" style="13" customWidth="1"/>
    <col min="37" max="37" width="2.8984375" style="13" customWidth="1"/>
    <col min="38" max="38" width="7.09765625" style="13" customWidth="1"/>
    <col min="39" max="40" width="7.3984375" style="13" customWidth="1"/>
    <col min="41" max="41" width="3" style="13" customWidth="1"/>
    <col min="42" max="42" width="6.69921875" style="12" customWidth="1"/>
    <col min="43" max="16384" width="9.09765625" style="13"/>
  </cols>
  <sheetData>
    <row r="1" spans="1:42" x14ac:dyDescent="0.25">
      <c r="A1" s="8" t="s">
        <v>173</v>
      </c>
      <c r="B1" s="52"/>
      <c r="C1" s="10"/>
      <c r="D1" s="10"/>
      <c r="E1" s="11"/>
      <c r="F1" s="11"/>
    </row>
    <row r="2" spans="1:42" s="91" customFormat="1" ht="17.5" x14ac:dyDescent="0.25">
      <c r="A2" s="91" t="s">
        <v>28</v>
      </c>
      <c r="B2" s="92"/>
      <c r="C2" s="93" t="s">
        <v>56</v>
      </c>
      <c r="D2" s="93" t="s">
        <v>63</v>
      </c>
      <c r="E2" s="94">
        <v>1994</v>
      </c>
      <c r="F2" s="94">
        <v>1995</v>
      </c>
      <c r="G2" s="95">
        <v>1996</v>
      </c>
      <c r="H2" s="95">
        <v>1997</v>
      </c>
      <c r="I2" s="95">
        <v>1998</v>
      </c>
      <c r="J2" s="95">
        <v>1999</v>
      </c>
      <c r="K2" s="95">
        <v>2000</v>
      </c>
      <c r="L2" s="95">
        <v>2001</v>
      </c>
      <c r="M2" s="95">
        <v>2002</v>
      </c>
      <c r="N2" s="95">
        <v>2003</v>
      </c>
      <c r="O2" s="95">
        <v>2004</v>
      </c>
      <c r="P2" s="95">
        <v>2005</v>
      </c>
      <c r="Q2" s="95">
        <v>2006</v>
      </c>
      <c r="R2" s="95">
        <v>2007</v>
      </c>
      <c r="S2" s="95">
        <v>2008</v>
      </c>
      <c r="T2" s="95">
        <v>2009</v>
      </c>
      <c r="U2" s="95">
        <v>2010</v>
      </c>
      <c r="V2" s="95">
        <v>2011</v>
      </c>
      <c r="W2" s="95">
        <v>2012</v>
      </c>
      <c r="X2" s="95">
        <v>2013</v>
      </c>
      <c r="Y2" s="95">
        <v>2014</v>
      </c>
      <c r="Z2" s="95">
        <v>2015</v>
      </c>
      <c r="AA2" s="95">
        <v>2016</v>
      </c>
      <c r="AB2" s="95">
        <v>2017</v>
      </c>
      <c r="AC2" s="95">
        <v>2018</v>
      </c>
      <c r="AD2" s="95">
        <v>2019</v>
      </c>
      <c r="AE2" s="95">
        <v>2020</v>
      </c>
      <c r="AF2" s="95">
        <v>2021</v>
      </c>
      <c r="AG2" s="95">
        <v>2022</v>
      </c>
      <c r="AH2" s="95">
        <v>2023</v>
      </c>
      <c r="AI2" s="95">
        <v>2024</v>
      </c>
      <c r="AJ2" s="95">
        <v>2025</v>
      </c>
      <c r="AL2" s="95" t="s">
        <v>165</v>
      </c>
      <c r="AM2" s="95" t="s">
        <v>167</v>
      </c>
      <c r="AN2" s="96" t="s">
        <v>168</v>
      </c>
      <c r="AO2" s="96"/>
      <c r="AP2" s="98" t="s">
        <v>55</v>
      </c>
    </row>
    <row r="3" spans="1:42" s="22" customFormat="1" x14ac:dyDescent="0.25">
      <c r="A3" s="14" t="s">
        <v>62</v>
      </c>
      <c r="B3" s="14" t="s">
        <v>68</v>
      </c>
      <c r="C3" s="18" t="s">
        <v>59</v>
      </c>
      <c r="D3" s="18" t="s">
        <v>61</v>
      </c>
      <c r="E3" s="19">
        <v>0.69414413861709601</v>
      </c>
      <c r="F3" s="19">
        <v>1.8680869007650001</v>
      </c>
      <c r="G3" s="32">
        <v>0.390981870291506</v>
      </c>
      <c r="H3" s="32">
        <v>0.47950669089551701</v>
      </c>
      <c r="I3" s="32">
        <v>0.41911448250002198</v>
      </c>
      <c r="J3" s="32">
        <v>0.727471543215371</v>
      </c>
      <c r="K3" s="32">
        <v>0.71727969438299</v>
      </c>
      <c r="L3" s="32">
        <v>0.53075203388862102</v>
      </c>
      <c r="M3" s="32">
        <v>0.53427192797717404</v>
      </c>
      <c r="N3" s="32">
        <v>1.26712033377324</v>
      </c>
      <c r="O3" s="32">
        <v>1.58259153627305</v>
      </c>
      <c r="P3" s="32">
        <v>1.0130494282526601</v>
      </c>
      <c r="Q3" s="32">
        <v>0.27973650497894298</v>
      </c>
      <c r="R3" s="32">
        <v>1.0015448748329401</v>
      </c>
      <c r="S3" s="32">
        <v>0.67428176589295596</v>
      </c>
      <c r="T3" s="32">
        <v>0.77657427188007999</v>
      </c>
      <c r="U3" s="32">
        <v>0.89665612634787495</v>
      </c>
      <c r="V3" s="32">
        <v>1.0404795548938699</v>
      </c>
      <c r="W3" s="32">
        <v>1.0206889051186601</v>
      </c>
      <c r="X3" s="32">
        <v>0.98642196975630103</v>
      </c>
      <c r="Y3" s="32">
        <v>0.77125143861365497</v>
      </c>
      <c r="Z3" s="32">
        <v>1.1908286009425599</v>
      </c>
      <c r="AA3" s="32">
        <v>1.0019876145692399</v>
      </c>
      <c r="AB3" s="32">
        <v>1.46911588072525</v>
      </c>
      <c r="AC3" s="32">
        <v>0.84172477435791204</v>
      </c>
      <c r="AD3" s="32">
        <v>1.4790763087676599</v>
      </c>
      <c r="AE3" s="32">
        <v>1.39544918836028</v>
      </c>
      <c r="AF3" s="32">
        <v>1.4755249970840201</v>
      </c>
      <c r="AG3" s="32">
        <v>1.3699528960287599</v>
      </c>
      <c r="AH3" s="32">
        <v>1.02086637921098</v>
      </c>
      <c r="AI3" s="32">
        <v>0.96424096017093996</v>
      </c>
      <c r="AJ3" s="32">
        <v>1.36871754365795</v>
      </c>
      <c r="AL3" s="164">
        <f>IF(AJ3&gt;0,(AJ3-AVERAGE(Z3:AI3))/STDEV(Z3:AI3),"NA")</f>
        <v>0.60118398236339332</v>
      </c>
      <c r="AM3" s="21">
        <f>AVERAGE(G3:AJ3)</f>
        <v>0.95624200325469955</v>
      </c>
      <c r="AN3" s="21">
        <f>STDEV(G3:AJ3)</f>
        <v>0.36351622204922274</v>
      </c>
      <c r="AO3" s="53"/>
      <c r="AP3" s="76" t="s">
        <v>0</v>
      </c>
    </row>
    <row r="4" spans="1:42" x14ac:dyDescent="0.25">
      <c r="A4" s="153" t="s">
        <v>121</v>
      </c>
      <c r="B4" s="24" t="s">
        <v>66</v>
      </c>
      <c r="C4" s="25"/>
      <c r="D4" s="25"/>
      <c r="E4" s="19"/>
      <c r="F4" s="19"/>
      <c r="G4" s="32">
        <v>0.13364591272993601</v>
      </c>
      <c r="H4" s="32">
        <v>0.15225066587125699</v>
      </c>
      <c r="I4" s="32">
        <v>0.107596247479934</v>
      </c>
      <c r="J4" s="32">
        <v>0.28351031111255498</v>
      </c>
      <c r="K4" s="32">
        <v>0.24103842129272701</v>
      </c>
      <c r="L4" s="32">
        <v>0.21146391556703401</v>
      </c>
      <c r="M4" s="32">
        <v>0.170053723755384</v>
      </c>
      <c r="N4" s="32">
        <v>0.50516912116482304</v>
      </c>
      <c r="O4" s="32">
        <v>0.59341096041829</v>
      </c>
      <c r="P4" s="32">
        <v>0.41202147961027102</v>
      </c>
      <c r="Q4" s="32">
        <v>8.6120560402730098E-2</v>
      </c>
      <c r="R4" s="32">
        <v>0.45639235840199499</v>
      </c>
      <c r="S4" s="32">
        <v>0.27890963525185902</v>
      </c>
      <c r="T4" s="32">
        <v>0.32241117987737</v>
      </c>
      <c r="U4" s="32">
        <v>0.389282112131345</v>
      </c>
      <c r="V4" s="32">
        <v>0.47894016108682202</v>
      </c>
      <c r="W4" s="32">
        <v>0.46690140404726599</v>
      </c>
      <c r="X4" s="32">
        <v>0.46507176362623798</v>
      </c>
      <c r="Y4" s="32">
        <v>0.36054024614667901</v>
      </c>
      <c r="Z4" s="32">
        <v>0.56759778788840498</v>
      </c>
      <c r="AA4" s="32">
        <v>0.45888827269679799</v>
      </c>
      <c r="AB4" s="32">
        <v>0.71937397570679895</v>
      </c>
      <c r="AC4" s="32">
        <v>0.38605444506356301</v>
      </c>
      <c r="AD4" s="32">
        <v>0.721320838459099</v>
      </c>
      <c r="AE4" s="32">
        <v>0.679401467977366</v>
      </c>
      <c r="AF4" s="32">
        <v>0.70594607194762204</v>
      </c>
      <c r="AG4" s="32">
        <v>0.64436573091017701</v>
      </c>
      <c r="AH4" s="32">
        <v>0.48084127918612202</v>
      </c>
      <c r="AI4" s="32">
        <v>0.42117427105876498</v>
      </c>
      <c r="AJ4" s="32">
        <v>0.61816616117103496</v>
      </c>
      <c r="AP4" s="73"/>
    </row>
    <row r="5" spans="1:42" x14ac:dyDescent="0.25">
      <c r="A5" s="23"/>
      <c r="B5" s="152" t="s">
        <v>67</v>
      </c>
      <c r="C5" s="25"/>
      <c r="D5" s="25"/>
      <c r="E5" s="54"/>
      <c r="F5" s="54"/>
      <c r="G5" s="55">
        <v>1.1025880188289401</v>
      </c>
      <c r="H5" s="55">
        <v>1.45471237481524</v>
      </c>
      <c r="I5" s="55">
        <v>1.4756184008472799</v>
      </c>
      <c r="J5" s="55">
        <v>1.8541353917297601</v>
      </c>
      <c r="K5" s="55">
        <v>2.1158722602596698</v>
      </c>
      <c r="L5" s="55">
        <v>1.29563415866612</v>
      </c>
      <c r="M5" s="55">
        <v>1.60755821864298</v>
      </c>
      <c r="N5" s="55">
        <v>3.2049290674495801</v>
      </c>
      <c r="O5" s="55">
        <v>4.3758463704705601</v>
      </c>
      <c r="P5" s="55">
        <v>2.4910830673534701</v>
      </c>
      <c r="Q5" s="55">
        <v>0.82961233364550802</v>
      </c>
      <c r="R5" s="55">
        <v>2.20276926320805</v>
      </c>
      <c r="S5" s="55">
        <v>1.62139028662391</v>
      </c>
      <c r="T5" s="55">
        <v>1.87197058700123</v>
      </c>
      <c r="U5" s="55">
        <v>2.0651692087054201</v>
      </c>
      <c r="V5" s="55">
        <v>2.2647315971611999</v>
      </c>
      <c r="W5" s="55">
        <v>2.2389073482212298</v>
      </c>
      <c r="X5" s="55">
        <v>2.0955474556276998</v>
      </c>
      <c r="Y5" s="55">
        <v>1.64501488592385</v>
      </c>
      <c r="Z5" s="55">
        <v>2.5101126065400199</v>
      </c>
      <c r="AA5" s="55">
        <v>2.1871019789964801</v>
      </c>
      <c r="AB5" s="55">
        <v>3.0146498738174201</v>
      </c>
      <c r="AC5" s="55">
        <v>1.83135605183759</v>
      </c>
      <c r="AD5" s="55">
        <v>3.0514880673755602</v>
      </c>
      <c r="AE5" s="55">
        <v>2.8782152912907799</v>
      </c>
      <c r="AF5" s="55">
        <v>3.0955609302315801</v>
      </c>
      <c r="AG5" s="55">
        <v>2.92071477660603</v>
      </c>
      <c r="AH5" s="55">
        <v>2.1690912427342299</v>
      </c>
      <c r="AI5" s="55">
        <v>2.19769858005581</v>
      </c>
      <c r="AJ5" s="55">
        <v>3.04687183415118</v>
      </c>
      <c r="AP5" s="73"/>
    </row>
    <row r="6" spans="1:42" s="90" customFormat="1" x14ac:dyDescent="0.25">
      <c r="A6" s="90" t="s">
        <v>29</v>
      </c>
      <c r="B6" s="89" t="s">
        <v>68</v>
      </c>
      <c r="C6" s="102" t="s">
        <v>59</v>
      </c>
      <c r="D6" s="102" t="s">
        <v>61</v>
      </c>
      <c r="E6" s="103">
        <v>2.8318617508027102</v>
      </c>
      <c r="F6" s="103">
        <v>2.3260318962734701</v>
      </c>
      <c r="G6" s="131">
        <v>2.4601614222002501</v>
      </c>
      <c r="H6" s="131">
        <v>2.39813480165635</v>
      </c>
      <c r="I6" s="131">
        <v>3.0187756184417101</v>
      </c>
      <c r="J6" s="131">
        <v>2.61609698022807</v>
      </c>
      <c r="K6" s="131">
        <v>2.6611779784450098</v>
      </c>
      <c r="L6" s="131">
        <v>1.65225853609738</v>
      </c>
      <c r="M6" s="131">
        <v>2.3354575339134298</v>
      </c>
      <c r="N6" s="131">
        <v>1.9281287966658001</v>
      </c>
      <c r="O6" s="131">
        <v>2.0884342632284598</v>
      </c>
      <c r="P6" s="131">
        <v>1.94599530374272</v>
      </c>
      <c r="Q6" s="131">
        <v>1.3705720884377</v>
      </c>
      <c r="R6" s="131">
        <v>1.6271598266845799</v>
      </c>
      <c r="S6" s="131">
        <v>1.6933378673208099</v>
      </c>
      <c r="T6" s="131">
        <v>2.5118249877080698</v>
      </c>
      <c r="U6" s="131">
        <v>2.0173260096112502</v>
      </c>
      <c r="V6" s="131">
        <v>1.9616514126456499</v>
      </c>
      <c r="W6" s="131">
        <v>2.1518850316679301</v>
      </c>
      <c r="X6" s="131">
        <v>1.5454515253487999</v>
      </c>
      <c r="Y6" s="131">
        <v>1.88266296378405</v>
      </c>
      <c r="Z6" s="131">
        <v>1.6145015475084701</v>
      </c>
      <c r="AA6" s="131">
        <v>1.45065621823472</v>
      </c>
      <c r="AB6" s="131">
        <v>1.8167252555379101</v>
      </c>
      <c r="AC6" s="131">
        <v>1.78208785908332</v>
      </c>
      <c r="AD6" s="131">
        <v>1.65517093932808</v>
      </c>
      <c r="AE6" s="131">
        <v>1.65497615149322</v>
      </c>
      <c r="AF6" s="131">
        <v>1.23703120127392</v>
      </c>
      <c r="AG6" s="131">
        <v>1.7141653415670499</v>
      </c>
      <c r="AH6" s="131">
        <v>1.22696131480556</v>
      </c>
      <c r="AI6" s="131">
        <v>2.0057313609295999</v>
      </c>
      <c r="AJ6" s="131">
        <v>1.7030003942493801</v>
      </c>
      <c r="AL6" s="129">
        <f>IF(AJ6&gt;0,(AJ6-AVERAGE(Z6:AI6))/STDEV(Z6:AI6),"NA")</f>
        <v>0.35122186197670774</v>
      </c>
      <c r="AM6" s="105">
        <f>AVERAGE(G6:AJ6)</f>
        <v>1.9242500177279751</v>
      </c>
      <c r="AN6" s="105">
        <f>STDEV(G6:AJ6)</f>
        <v>0.43776843290134865</v>
      </c>
      <c r="AO6" s="132"/>
      <c r="AP6" s="107" t="s">
        <v>1</v>
      </c>
    </row>
    <row r="7" spans="1:42" s="109" customFormat="1" x14ac:dyDescent="0.25">
      <c r="A7" s="109" t="s">
        <v>139</v>
      </c>
      <c r="B7" s="110"/>
      <c r="C7" s="111"/>
      <c r="D7" s="111"/>
      <c r="E7" s="103">
        <v>1.6117386514991301</v>
      </c>
      <c r="F7" s="103">
        <v>1.4805499905005399</v>
      </c>
      <c r="G7" s="131">
        <v>1.5562623957641599</v>
      </c>
      <c r="H7" s="131">
        <v>1.5777310203347701</v>
      </c>
      <c r="I7" s="131">
        <v>2.0289236631918599</v>
      </c>
      <c r="J7" s="131">
        <v>1.8012369419476799</v>
      </c>
      <c r="K7" s="131">
        <v>1.84344084995792</v>
      </c>
      <c r="L7" s="131">
        <v>1.1415894658977399</v>
      </c>
      <c r="M7" s="131">
        <v>1.62324243431</v>
      </c>
      <c r="N7" s="131">
        <v>1.34797449757266</v>
      </c>
      <c r="O7" s="131">
        <v>1.46558962627536</v>
      </c>
      <c r="P7" s="131">
        <v>1.3490956317296301</v>
      </c>
      <c r="Q7" s="131">
        <v>0.94571134261377399</v>
      </c>
      <c r="R7" s="131">
        <v>1.13455411733391</v>
      </c>
      <c r="S7" s="131">
        <v>1.1849106306310899</v>
      </c>
      <c r="T7" s="131">
        <v>1.74580651134568</v>
      </c>
      <c r="U7" s="131">
        <v>1.3791207474946601</v>
      </c>
      <c r="V7" s="131">
        <v>1.32429550487169</v>
      </c>
      <c r="W7" s="131">
        <v>1.48098015394453</v>
      </c>
      <c r="X7" s="131">
        <v>1.05586630477035</v>
      </c>
      <c r="Y7" s="131">
        <v>1.3198533317091901</v>
      </c>
      <c r="Z7" s="131">
        <v>1.1313403760801199</v>
      </c>
      <c r="AA7" s="131">
        <v>1.0274378923080101</v>
      </c>
      <c r="AB7" s="131">
        <v>1.27198064999019</v>
      </c>
      <c r="AC7" s="131">
        <v>1.23142267645839</v>
      </c>
      <c r="AD7" s="131">
        <v>1.1584794884110401</v>
      </c>
      <c r="AE7" s="131">
        <v>1.16053736080054</v>
      </c>
      <c r="AF7" s="131">
        <v>0.85634808139760699</v>
      </c>
      <c r="AG7" s="131">
        <v>1.19521371705993</v>
      </c>
      <c r="AH7" s="131">
        <v>0.85742930091185598</v>
      </c>
      <c r="AI7" s="131">
        <v>1.3764959498001601</v>
      </c>
      <c r="AJ7" s="131">
        <v>1.1585781942416999</v>
      </c>
      <c r="AP7" s="113"/>
    </row>
    <row r="8" spans="1:42" s="109" customFormat="1" x14ac:dyDescent="0.25">
      <c r="B8" s="110"/>
      <c r="C8" s="111"/>
      <c r="D8" s="111"/>
      <c r="E8" s="103">
        <v>5.0870275815606396</v>
      </c>
      <c r="F8" s="103">
        <v>3.68920167908276</v>
      </c>
      <c r="G8" s="131">
        <v>3.9277023297599398</v>
      </c>
      <c r="H8" s="131">
        <v>3.6724587853558002</v>
      </c>
      <c r="I8" s="131">
        <v>4.5249437013168397</v>
      </c>
      <c r="J8" s="131">
        <v>3.8258958092336202</v>
      </c>
      <c r="K8" s="131">
        <v>3.8676387402224601</v>
      </c>
      <c r="L8" s="131">
        <v>2.4061664773650899</v>
      </c>
      <c r="M8" s="131">
        <v>3.38309892018379</v>
      </c>
      <c r="N8" s="131">
        <v>2.7758577338155699</v>
      </c>
      <c r="O8" s="131">
        <v>2.9964045680339999</v>
      </c>
      <c r="P8" s="131">
        <v>2.8253856411240199</v>
      </c>
      <c r="Q8" s="131">
        <v>1.9973982784725799</v>
      </c>
      <c r="R8" s="131">
        <v>2.3482559304039898</v>
      </c>
      <c r="S8" s="131">
        <v>2.4352283460369701</v>
      </c>
      <c r="T8" s="131">
        <v>3.64047626335319</v>
      </c>
      <c r="U8" s="131">
        <v>2.9705882331278701</v>
      </c>
      <c r="V8" s="131">
        <v>2.9249697183308001</v>
      </c>
      <c r="W8" s="131">
        <v>3.1487544052405299</v>
      </c>
      <c r="X8" s="131">
        <v>2.2753208136623702</v>
      </c>
      <c r="Y8" s="131">
        <v>2.7029110385526698</v>
      </c>
      <c r="Z8" s="131">
        <v>2.3185595372713101</v>
      </c>
      <c r="AA8" s="131">
        <v>2.0610944087784802</v>
      </c>
      <c r="AB8" s="131">
        <v>2.61211346958765</v>
      </c>
      <c r="AC8" s="131">
        <v>2.5952835275783799</v>
      </c>
      <c r="AD8" s="131">
        <v>2.3798849459437998</v>
      </c>
      <c r="AE8" s="131">
        <v>2.37517519065206</v>
      </c>
      <c r="AF8" s="131">
        <v>1.7963736179448</v>
      </c>
      <c r="AG8" s="131">
        <v>2.4739290239109701</v>
      </c>
      <c r="AH8" s="131">
        <v>1.76551571914855</v>
      </c>
      <c r="AI8" s="131">
        <v>2.9423107473346501</v>
      </c>
      <c r="AJ8" s="131">
        <v>2.5183272614410699</v>
      </c>
      <c r="AP8" s="113"/>
    </row>
    <row r="9" spans="1:42" x14ac:dyDescent="0.25">
      <c r="A9" s="13" t="s">
        <v>30</v>
      </c>
      <c r="B9" s="14" t="s">
        <v>68</v>
      </c>
      <c r="C9" s="18" t="s">
        <v>59</v>
      </c>
      <c r="D9" s="18" t="s">
        <v>59</v>
      </c>
      <c r="E9" s="19">
        <v>1.97288790253431</v>
      </c>
      <c r="F9" s="19">
        <v>1.16458603095029</v>
      </c>
      <c r="G9" s="32">
        <v>1.8307118974115799</v>
      </c>
      <c r="H9" s="32">
        <v>1.46908537669482</v>
      </c>
      <c r="I9" s="32">
        <v>1.5569075569550499</v>
      </c>
      <c r="J9" s="32">
        <v>1.4684435946246299</v>
      </c>
      <c r="K9" s="32">
        <v>1.3329055370571301</v>
      </c>
      <c r="L9" s="32">
        <v>1.2564094351241999</v>
      </c>
      <c r="M9" s="32">
        <v>1.3623868429436901</v>
      </c>
      <c r="N9" s="32">
        <v>1.2729699617218899</v>
      </c>
      <c r="O9" s="32">
        <v>1.3659463069784199</v>
      </c>
      <c r="P9" s="32">
        <v>1.6521987624466601</v>
      </c>
      <c r="Q9" s="32">
        <v>1.08054120779929</v>
      </c>
      <c r="R9" s="32">
        <v>0.99711163621354704</v>
      </c>
      <c r="S9" s="32">
        <v>1.21085266293503</v>
      </c>
      <c r="T9" s="32">
        <v>1.4379614905431899</v>
      </c>
      <c r="U9" s="32">
        <v>0.98460879806636004</v>
      </c>
      <c r="V9" s="32">
        <v>1.0640751726528199</v>
      </c>
      <c r="W9" s="32">
        <v>1.1489085156079299</v>
      </c>
      <c r="X9" s="32">
        <v>0.92287894588260699</v>
      </c>
      <c r="Y9" s="32">
        <v>1.70367399575252</v>
      </c>
      <c r="Z9" s="32">
        <v>1.0788008292358999</v>
      </c>
      <c r="AA9" s="32">
        <v>1.1071062604299799</v>
      </c>
      <c r="AB9" s="32">
        <v>1.1678580304464501</v>
      </c>
      <c r="AC9" s="32">
        <v>1.1623676440422299</v>
      </c>
      <c r="AD9" s="32">
        <v>1.2483186896660901</v>
      </c>
      <c r="AE9" s="32">
        <v>1.05291814188251</v>
      </c>
      <c r="AF9" s="32">
        <v>0.86085703830029403</v>
      </c>
      <c r="AG9" s="32">
        <v>1.42340534596195</v>
      </c>
      <c r="AH9" s="32">
        <v>1.3120316082413099</v>
      </c>
      <c r="AI9" s="32">
        <v>1.00310393103697</v>
      </c>
      <c r="AJ9" s="32">
        <v>1.46397149318873</v>
      </c>
      <c r="AL9" s="164">
        <f>IF(AJ9&gt;0,(AJ9-AVERAGE(Z9:AI9))/STDEV(Z9:AI9),"NA")</f>
        <v>2.0075286958919922</v>
      </c>
      <c r="AM9" s="21">
        <f>AVERAGE(G9:AJ9)</f>
        <v>1.2666438903281261</v>
      </c>
      <c r="AN9" s="21">
        <f>STDEV(G9:AJ9)</f>
        <v>0.2397392977302121</v>
      </c>
      <c r="AO9" s="53"/>
      <c r="AP9" s="74" t="s">
        <v>2</v>
      </c>
    </row>
    <row r="10" spans="1:42" s="30" customFormat="1" x14ac:dyDescent="0.25">
      <c r="A10" s="30" t="s">
        <v>142</v>
      </c>
      <c r="B10" s="24"/>
      <c r="C10" s="25"/>
      <c r="D10" s="25"/>
      <c r="E10" s="19">
        <v>0.84712612146313804</v>
      </c>
      <c r="F10" s="19">
        <v>0.67691337169867205</v>
      </c>
      <c r="G10" s="32">
        <v>1.1255254079078501</v>
      </c>
      <c r="H10" s="32">
        <v>0.94549566827848097</v>
      </c>
      <c r="I10" s="32">
        <v>1.02914090234892</v>
      </c>
      <c r="J10" s="32">
        <v>0.980248677721265</v>
      </c>
      <c r="K10" s="32">
        <v>0.91280659704899203</v>
      </c>
      <c r="L10" s="32">
        <v>0.85288620028727202</v>
      </c>
      <c r="M10" s="32">
        <v>0.92886120735986399</v>
      </c>
      <c r="N10" s="32">
        <v>0.86668807618852095</v>
      </c>
      <c r="O10" s="32">
        <v>0.93746416166909496</v>
      </c>
      <c r="P10" s="32">
        <v>1.14169103007118</v>
      </c>
      <c r="Q10" s="32">
        <v>0.72911390238821105</v>
      </c>
      <c r="R10" s="32">
        <v>0.67462816650052404</v>
      </c>
      <c r="S10" s="32">
        <v>0.83994769925405799</v>
      </c>
      <c r="T10" s="32">
        <v>0.98585635272276595</v>
      </c>
      <c r="U10" s="32">
        <v>0.67773078459290303</v>
      </c>
      <c r="V10" s="32">
        <v>0.70656080445442404</v>
      </c>
      <c r="W10" s="32">
        <v>0.76171950214114303</v>
      </c>
      <c r="X10" s="32">
        <v>0.62734466690052704</v>
      </c>
      <c r="Y10" s="32">
        <v>1.1796614556979199</v>
      </c>
      <c r="Z10" s="32">
        <v>0.74376905649300895</v>
      </c>
      <c r="AA10" s="32">
        <v>0.76931327606773403</v>
      </c>
      <c r="AB10" s="32">
        <v>0.79925564162457396</v>
      </c>
      <c r="AC10" s="32">
        <v>0.78529021967931101</v>
      </c>
      <c r="AD10" s="32">
        <v>0.85163864609666995</v>
      </c>
      <c r="AE10" s="32">
        <v>0.71234586044509995</v>
      </c>
      <c r="AF10" s="32">
        <v>0.56247993710897604</v>
      </c>
      <c r="AG10" s="32">
        <v>0.91521521986093102</v>
      </c>
      <c r="AH10" s="32">
        <v>0.85711782655172397</v>
      </c>
      <c r="AI10" s="32">
        <v>0.62737372898392996</v>
      </c>
      <c r="AJ10" s="32">
        <v>0.91808951832119901</v>
      </c>
      <c r="AL10" s="13"/>
      <c r="AP10" s="73"/>
    </row>
    <row r="11" spans="1:42" s="30" customFormat="1" x14ac:dyDescent="0.25">
      <c r="B11" s="24"/>
      <c r="C11" s="25"/>
      <c r="D11" s="25"/>
      <c r="E11" s="19">
        <v>4.8590103745312296</v>
      </c>
      <c r="F11" s="19">
        <v>2.0104254325518398</v>
      </c>
      <c r="G11" s="32">
        <v>2.9964440242688801</v>
      </c>
      <c r="H11" s="32">
        <v>2.2902633894173099</v>
      </c>
      <c r="I11" s="32">
        <v>2.3620040318903501</v>
      </c>
      <c r="J11" s="32">
        <v>2.2054112709029199</v>
      </c>
      <c r="K11" s="32">
        <v>1.9495783966767399</v>
      </c>
      <c r="L11" s="32">
        <v>1.85406614684714</v>
      </c>
      <c r="M11" s="32">
        <v>2.0018106227700398</v>
      </c>
      <c r="N11" s="32">
        <v>1.8711635261322199</v>
      </c>
      <c r="O11" s="32">
        <v>1.99289255833878</v>
      </c>
      <c r="P11" s="32">
        <v>2.3966576883503801</v>
      </c>
      <c r="Q11" s="32">
        <v>1.6012161790227399</v>
      </c>
      <c r="R11" s="32">
        <v>1.47341402475344</v>
      </c>
      <c r="S11" s="32">
        <v>1.7481357493649099</v>
      </c>
      <c r="T11" s="32">
        <v>2.1021065486168999</v>
      </c>
      <c r="U11" s="32">
        <v>1.43082006483337</v>
      </c>
      <c r="V11" s="32">
        <v>1.6026276844871301</v>
      </c>
      <c r="W11" s="32">
        <v>1.7339864831834</v>
      </c>
      <c r="X11" s="32">
        <v>1.35693525246643</v>
      </c>
      <c r="Y11" s="32">
        <v>2.46747460484917</v>
      </c>
      <c r="Z11" s="32">
        <v>1.5659349721771201</v>
      </c>
      <c r="AA11" s="32">
        <v>1.5949453970087999</v>
      </c>
      <c r="AB11" s="32">
        <v>1.70839603841565</v>
      </c>
      <c r="AC11" s="32">
        <v>1.7218608052725499</v>
      </c>
      <c r="AD11" s="32">
        <v>1.83244568479432</v>
      </c>
      <c r="AE11" s="32">
        <v>1.5568940325951299</v>
      </c>
      <c r="AF11" s="32">
        <v>1.3147003534827799</v>
      </c>
      <c r="AG11" s="32">
        <v>2.2170405739221302</v>
      </c>
      <c r="AH11" s="32">
        <v>2.0104364469434302</v>
      </c>
      <c r="AI11" s="32">
        <v>1.60042869754276</v>
      </c>
      <c r="AJ11" s="32">
        <v>2.3409326301052702</v>
      </c>
      <c r="AL11" s="13"/>
      <c r="AP11" s="73"/>
    </row>
    <row r="12" spans="1:42" s="90" customFormat="1" x14ac:dyDescent="0.25">
      <c r="A12" s="90" t="s">
        <v>31</v>
      </c>
      <c r="B12" s="89" t="s">
        <v>68</v>
      </c>
      <c r="C12" s="102" t="s">
        <v>58</v>
      </c>
      <c r="D12" s="102" t="s">
        <v>61</v>
      </c>
      <c r="E12" s="103">
        <v>0.23317615591423399</v>
      </c>
      <c r="F12" s="103">
        <v>0.11954727424775199</v>
      </c>
      <c r="G12" s="104">
        <v>0.10175585074151</v>
      </c>
      <c r="H12" s="104">
        <v>0.16057587126218201</v>
      </c>
      <c r="I12" s="104">
        <v>0.18760425902946701</v>
      </c>
      <c r="J12" s="104">
        <v>0.151754525257557</v>
      </c>
      <c r="K12" s="104">
        <v>0.14542013728579301</v>
      </c>
      <c r="L12" s="104">
        <v>0.16299889896397601</v>
      </c>
      <c r="M12" s="104">
        <v>0.12884310994265699</v>
      </c>
      <c r="N12" s="104">
        <v>4.1637034049898401E-2</v>
      </c>
      <c r="O12" s="104">
        <v>0.10824969759816699</v>
      </c>
      <c r="P12" s="104">
        <v>0.16059644504122</v>
      </c>
      <c r="Q12" s="104">
        <v>0.12684328860420399</v>
      </c>
      <c r="R12" s="104">
        <v>0.103055136491778</v>
      </c>
      <c r="S12" s="104">
        <v>9.5967204928443905E-2</v>
      </c>
      <c r="T12" s="104">
        <v>0.16813599989056699</v>
      </c>
      <c r="U12" s="104">
        <v>0.135969687545648</v>
      </c>
      <c r="V12" s="104">
        <v>0.189610639610686</v>
      </c>
      <c r="W12" s="104">
        <v>0.11116475974817699</v>
      </c>
      <c r="X12" s="104">
        <v>0.115933365443518</v>
      </c>
      <c r="Y12" s="104">
        <v>0.15409332608706</v>
      </c>
      <c r="Z12" s="104">
        <v>0.13022331758612599</v>
      </c>
      <c r="AA12" s="104">
        <v>0.10669103473036901</v>
      </c>
      <c r="AB12" s="104">
        <v>0.13216994810071001</v>
      </c>
      <c r="AC12" s="104">
        <v>0.142007581899742</v>
      </c>
      <c r="AD12" s="104">
        <v>9.0417510128882994E-2</v>
      </c>
      <c r="AE12" s="104">
        <v>0.123115784463546</v>
      </c>
      <c r="AF12" s="104">
        <v>7.4778006618901605E-2</v>
      </c>
      <c r="AG12" s="104">
        <v>0.14611219330637501</v>
      </c>
      <c r="AH12" s="104">
        <v>0.102764669993061</v>
      </c>
      <c r="AI12" s="104">
        <v>0.15960453944383601</v>
      </c>
      <c r="AJ12" s="104">
        <v>0.17214666413482499</v>
      </c>
      <c r="AL12" s="129">
        <f>IF(AJ12&gt;0,(AJ12-AVERAGE(Z12:AI12))/STDEV(Z12:AI12),"NA")</f>
        <v>1.92817057818778</v>
      </c>
      <c r="AM12" s="105">
        <f>AVERAGE(G12:AJ12)</f>
        <v>0.13100801626429615</v>
      </c>
      <c r="AN12" s="105">
        <f>STDEV(G12:AJ12)</f>
        <v>3.3794361212632337E-2</v>
      </c>
      <c r="AO12" s="132"/>
      <c r="AP12" s="107" t="s">
        <v>3</v>
      </c>
    </row>
    <row r="13" spans="1:42" s="114" customFormat="1" x14ac:dyDescent="0.25">
      <c r="A13" s="114" t="s">
        <v>122</v>
      </c>
      <c r="B13" s="115"/>
      <c r="C13" s="116"/>
      <c r="D13" s="116"/>
      <c r="E13" s="103">
        <v>2.5543682063247999E-2</v>
      </c>
      <c r="F13" s="103">
        <v>1.7358213787705998E-2</v>
      </c>
      <c r="G13" s="104">
        <v>1.52238310590767E-2</v>
      </c>
      <c r="H13" s="104">
        <v>2.4101064637076199E-2</v>
      </c>
      <c r="I13" s="104">
        <v>2.8340469237039301E-2</v>
      </c>
      <c r="J13" s="104">
        <v>2.2993887757999199E-2</v>
      </c>
      <c r="K13" s="104">
        <v>2.2020208332597099E-2</v>
      </c>
      <c r="L13" s="104">
        <v>2.4481346280438999E-2</v>
      </c>
      <c r="M13" s="104">
        <v>1.9470611528053398E-2</v>
      </c>
      <c r="N13" s="104">
        <v>6.3315657309265397E-3</v>
      </c>
      <c r="O13" s="104">
        <v>1.6427010508449899E-2</v>
      </c>
      <c r="P13" s="104">
        <v>2.4308793858641601E-2</v>
      </c>
      <c r="Q13" s="104">
        <v>1.91485754686853E-2</v>
      </c>
      <c r="R13" s="104">
        <v>1.5668283999766199E-2</v>
      </c>
      <c r="S13" s="104">
        <v>1.4592004778779401E-2</v>
      </c>
      <c r="T13" s="104">
        <v>2.55539304060966E-2</v>
      </c>
      <c r="U13" s="104">
        <v>2.0691725152406401E-2</v>
      </c>
      <c r="V13" s="104">
        <v>2.86136843897488E-2</v>
      </c>
      <c r="W13" s="104">
        <v>1.6828517905402299E-2</v>
      </c>
      <c r="X13" s="104">
        <v>1.7646920564496901E-2</v>
      </c>
      <c r="Y13" s="104">
        <v>2.3531307471116199E-2</v>
      </c>
      <c r="Z13" s="104">
        <v>1.98958050775149E-2</v>
      </c>
      <c r="AA13" s="104">
        <v>1.6291199282674598E-2</v>
      </c>
      <c r="AB13" s="104">
        <v>2.0136839324505201E-2</v>
      </c>
      <c r="AC13" s="104">
        <v>2.1582611049757599E-2</v>
      </c>
      <c r="AD13" s="104">
        <v>1.38826962296445E-2</v>
      </c>
      <c r="AE13" s="104">
        <v>1.8856536189760398E-2</v>
      </c>
      <c r="AF13" s="104">
        <v>1.1465810010862E-2</v>
      </c>
      <c r="AG13" s="104">
        <v>2.2385715284726201E-2</v>
      </c>
      <c r="AH13" s="104">
        <v>1.5727623744737101E-2</v>
      </c>
      <c r="AI13" s="104">
        <v>2.4301322453114199E-2</v>
      </c>
      <c r="AJ13" s="104">
        <v>2.63556428336293E-2</v>
      </c>
      <c r="AL13" s="109"/>
      <c r="AP13" s="118"/>
    </row>
    <row r="14" spans="1:42" s="114" customFormat="1" x14ac:dyDescent="0.25">
      <c r="B14" s="115"/>
      <c r="C14" s="116"/>
      <c r="D14" s="116"/>
      <c r="E14" s="103">
        <v>1.5304862598428599</v>
      </c>
      <c r="F14" s="103">
        <v>0.48639153880535202</v>
      </c>
      <c r="G14" s="104">
        <v>0.39033252259001899</v>
      </c>
      <c r="H14" s="104">
        <v>0.61232575314736304</v>
      </c>
      <c r="I14" s="104">
        <v>0.705883809360769</v>
      </c>
      <c r="J14" s="104">
        <v>0.56738826634595096</v>
      </c>
      <c r="K14" s="104">
        <v>0.54441996448187602</v>
      </c>
      <c r="L14" s="104">
        <v>0.620744899459162</v>
      </c>
      <c r="M14" s="104">
        <v>0.48436959681341801</v>
      </c>
      <c r="N14" s="104">
        <v>0.15436094475753301</v>
      </c>
      <c r="O14" s="104">
        <v>0.40329463391688603</v>
      </c>
      <c r="P14" s="104">
        <v>0.60182858519342597</v>
      </c>
      <c r="Q14" s="104">
        <v>0.477778119199324</v>
      </c>
      <c r="R14" s="104">
        <v>0.38255145252453898</v>
      </c>
      <c r="S14" s="104">
        <v>0.35616527351861199</v>
      </c>
      <c r="T14" s="104">
        <v>0.62490091638852696</v>
      </c>
      <c r="U14" s="104">
        <v>0.50373964681970396</v>
      </c>
      <c r="V14" s="104">
        <v>0.71515768517528999</v>
      </c>
      <c r="W14" s="104">
        <v>0.416361937528124</v>
      </c>
      <c r="X14" s="104">
        <v>0.42926505530804399</v>
      </c>
      <c r="Y14" s="104">
        <v>0.56687072898531399</v>
      </c>
      <c r="Z14" s="104">
        <v>0.47855732238246801</v>
      </c>
      <c r="AA14" s="104">
        <v>0.39253314792910099</v>
      </c>
      <c r="AB14" s="104">
        <v>0.48855763084967102</v>
      </c>
      <c r="AC14" s="104">
        <v>0.52764377548172203</v>
      </c>
      <c r="AD14" s="104">
        <v>0.32874759000783199</v>
      </c>
      <c r="AE14" s="104">
        <v>0.45010833422450203</v>
      </c>
      <c r="AF14" s="104">
        <v>0.27262314997554499</v>
      </c>
      <c r="AG14" s="104">
        <v>0.53385519745949195</v>
      </c>
      <c r="AH14" s="104">
        <v>0.37624514744188198</v>
      </c>
      <c r="AI14" s="104">
        <v>0.59089844471388697</v>
      </c>
      <c r="AJ14" s="104">
        <v>0.630355053781815</v>
      </c>
      <c r="AL14" s="109"/>
      <c r="AP14" s="118"/>
    </row>
    <row r="15" spans="1:42" s="33" customFormat="1" x14ac:dyDescent="0.25">
      <c r="A15" s="33" t="s">
        <v>33</v>
      </c>
      <c r="B15" s="37" t="s">
        <v>68</v>
      </c>
      <c r="C15" s="35" t="s">
        <v>57</v>
      </c>
      <c r="D15" s="35" t="s">
        <v>60</v>
      </c>
      <c r="E15" s="19">
        <v>0.90121142960663103</v>
      </c>
      <c r="F15" s="19">
        <v>0.67076842831418604</v>
      </c>
      <c r="G15" s="20">
        <v>0.71887918318481003</v>
      </c>
      <c r="H15" s="20">
        <v>0.86214820297525696</v>
      </c>
      <c r="I15" s="20">
        <v>0.60751052598660804</v>
      </c>
      <c r="J15" s="20">
        <v>0.92600496314156</v>
      </c>
      <c r="K15" s="20">
        <v>0.69692576862506606</v>
      </c>
      <c r="L15" s="20">
        <v>0.63641493989143605</v>
      </c>
      <c r="M15" s="20">
        <v>0.86368776706518402</v>
      </c>
      <c r="N15" s="20">
        <v>0.78418407264164203</v>
      </c>
      <c r="O15" s="20">
        <v>0.92158177013520903</v>
      </c>
      <c r="P15" s="20">
        <v>0.58527574094563595</v>
      </c>
      <c r="Q15" s="20">
        <v>0.55989357408997398</v>
      </c>
      <c r="R15" s="20">
        <v>0.50868534505221596</v>
      </c>
      <c r="S15" s="20">
        <v>0.75087606685900199</v>
      </c>
      <c r="T15" s="20">
        <v>1.2636339519575901</v>
      </c>
      <c r="U15" s="20">
        <v>0.92856221543244999</v>
      </c>
      <c r="V15" s="20">
        <v>0.78675458709932</v>
      </c>
      <c r="W15" s="20">
        <v>0.569504020449626</v>
      </c>
      <c r="X15" s="20">
        <v>0.61778050693193398</v>
      </c>
      <c r="Y15" s="20">
        <v>0.77479766095007996</v>
      </c>
      <c r="Z15" s="20">
        <v>0.54629293900903297</v>
      </c>
      <c r="AA15" s="20">
        <v>0.46253437920060497</v>
      </c>
      <c r="AB15" s="20">
        <v>0.99783895998497796</v>
      </c>
      <c r="AC15" s="20">
        <v>0.66859198964895095</v>
      </c>
      <c r="AD15" s="20">
        <v>0.62353967658891996</v>
      </c>
      <c r="AE15" s="20">
        <v>0.57189209170212496</v>
      </c>
      <c r="AF15" s="20">
        <v>0.51486248421025405</v>
      </c>
      <c r="AG15" s="20">
        <v>0.54992416291449198</v>
      </c>
      <c r="AH15" s="20">
        <v>0.48543230288946998</v>
      </c>
      <c r="AI15" s="20">
        <v>0.47725687330967298</v>
      </c>
      <c r="AJ15" s="20">
        <v>0.77576933251964297</v>
      </c>
      <c r="AL15" s="164">
        <f>IF(AJ15&gt;0,(AJ15-AVERAGE(Z15:AI15))/STDEV(Z15:AI15),"NA")</f>
        <v>1.1812862404616711</v>
      </c>
      <c r="AM15" s="21">
        <f>AVERAGE(G15:AJ15)</f>
        <v>0.70123453517975831</v>
      </c>
      <c r="AN15" s="21">
        <f>STDEV(G15:AJ15)</f>
        <v>0.18590355540131476</v>
      </c>
      <c r="AO15" s="53"/>
      <c r="AP15" s="75" t="s">
        <v>5</v>
      </c>
    </row>
    <row r="16" spans="1:42" x14ac:dyDescent="0.25">
      <c r="A16" s="151" t="s">
        <v>125</v>
      </c>
      <c r="B16" s="17"/>
      <c r="C16" s="18"/>
      <c r="D16" s="18"/>
      <c r="E16" s="19">
        <v>0.42196817471055698</v>
      </c>
      <c r="F16" s="19">
        <v>0.37223995978109697</v>
      </c>
      <c r="G16" s="20">
        <v>0.40210805583527398</v>
      </c>
      <c r="H16" s="20">
        <v>0.52370747686856001</v>
      </c>
      <c r="I16" s="20">
        <v>0.35985239381511602</v>
      </c>
      <c r="J16" s="20">
        <v>0.58690057331289103</v>
      </c>
      <c r="K16" s="20">
        <v>0.43539269745065601</v>
      </c>
      <c r="L16" s="20">
        <v>0.41091647520132402</v>
      </c>
      <c r="M16" s="20">
        <v>0.57505699753698103</v>
      </c>
      <c r="N16" s="20">
        <v>0.52824000009905403</v>
      </c>
      <c r="O16" s="20">
        <v>0.62018487680186796</v>
      </c>
      <c r="P16" s="20">
        <v>0.37852932140386603</v>
      </c>
      <c r="Q16" s="20">
        <v>0.35315922875962402</v>
      </c>
      <c r="R16" s="20">
        <v>0.31055131746491199</v>
      </c>
      <c r="S16" s="20">
        <v>0.48857524657088602</v>
      </c>
      <c r="T16" s="20">
        <v>0.832065690591968</v>
      </c>
      <c r="U16" s="20">
        <v>0.62374891157857704</v>
      </c>
      <c r="V16" s="20">
        <v>0.53337470714684998</v>
      </c>
      <c r="W16" s="20">
        <v>0.37653556680384098</v>
      </c>
      <c r="X16" s="20">
        <v>0.41097955181149998</v>
      </c>
      <c r="Y16" s="20">
        <v>0.51970516848759196</v>
      </c>
      <c r="Z16" s="20">
        <v>0.35563141650494401</v>
      </c>
      <c r="AA16" s="20">
        <v>0.30320501915485398</v>
      </c>
      <c r="AB16" s="20">
        <v>0.66557411989705995</v>
      </c>
      <c r="AC16" s="20">
        <v>0.41428422586569702</v>
      </c>
      <c r="AD16" s="20">
        <v>0.39956728924728802</v>
      </c>
      <c r="AE16" s="20">
        <v>0.37309772528402202</v>
      </c>
      <c r="AF16" s="20">
        <v>0.33275799253702798</v>
      </c>
      <c r="AG16" s="20">
        <v>0.35232778981826302</v>
      </c>
      <c r="AH16" s="20">
        <v>0.30408086024800701</v>
      </c>
      <c r="AI16" s="20">
        <v>0.29683459738443602</v>
      </c>
      <c r="AJ16" s="20">
        <v>0.48478520965184002</v>
      </c>
      <c r="AP16" s="74"/>
    </row>
    <row r="17" spans="1:42" x14ac:dyDescent="0.25">
      <c r="B17" s="17"/>
      <c r="C17" s="18"/>
      <c r="D17" s="18"/>
      <c r="E17" s="19">
        <v>1.95099739672835</v>
      </c>
      <c r="F17" s="19">
        <v>1.2058054784479599</v>
      </c>
      <c r="G17" s="20">
        <v>1.2836430244621999</v>
      </c>
      <c r="H17" s="20">
        <v>1.41807913414453</v>
      </c>
      <c r="I17" s="20">
        <v>1.02054076117438</v>
      </c>
      <c r="J17" s="20">
        <v>1.45920796659883</v>
      </c>
      <c r="K17" s="20">
        <v>1.1094680105729</v>
      </c>
      <c r="L17" s="20">
        <v>0.98043004833579706</v>
      </c>
      <c r="M17" s="20">
        <v>1.29388298359924</v>
      </c>
      <c r="N17" s="20">
        <v>1.16028071970117</v>
      </c>
      <c r="O17" s="20">
        <v>1.36594818286908</v>
      </c>
      <c r="P17" s="20">
        <v>0.89947322614640102</v>
      </c>
      <c r="Q17" s="20">
        <v>0.88118532073613198</v>
      </c>
      <c r="R17" s="20">
        <v>0.82478502338658599</v>
      </c>
      <c r="S17" s="20">
        <v>1.1496553693809</v>
      </c>
      <c r="T17" s="20">
        <v>1.91864679133308</v>
      </c>
      <c r="U17" s="20">
        <v>1.37888269783693</v>
      </c>
      <c r="V17" s="20">
        <v>1.1565606850881001</v>
      </c>
      <c r="W17" s="20">
        <v>0.85687655932597095</v>
      </c>
      <c r="X17" s="20">
        <v>0.92392017419697003</v>
      </c>
      <c r="Y17" s="20">
        <v>1.1512383504207799</v>
      </c>
      <c r="Z17" s="20">
        <v>0.83390619064794902</v>
      </c>
      <c r="AA17" s="20">
        <v>0.70038304943822205</v>
      </c>
      <c r="AB17" s="20">
        <v>1.4934994331203999</v>
      </c>
      <c r="AC17" s="20">
        <v>1.0736096915856801</v>
      </c>
      <c r="AD17" s="20">
        <v>0.96747208636054405</v>
      </c>
      <c r="AE17" s="20">
        <v>0.87216198573640402</v>
      </c>
      <c r="AF17" s="20">
        <v>0.79147470578038903</v>
      </c>
      <c r="AG17" s="20">
        <v>0.85288712111797604</v>
      </c>
      <c r="AH17" s="20">
        <v>0.76819279335568602</v>
      </c>
      <c r="AI17" s="20">
        <v>0.760787325417417</v>
      </c>
      <c r="AJ17" s="20">
        <v>1.2383593851539301</v>
      </c>
      <c r="AP17" s="74"/>
    </row>
    <row r="18" spans="1:42" s="90" customFormat="1" x14ac:dyDescent="0.25">
      <c r="A18" s="90" t="s">
        <v>34</v>
      </c>
      <c r="B18" s="89" t="s">
        <v>68</v>
      </c>
      <c r="C18" s="102" t="s">
        <v>59</v>
      </c>
      <c r="D18" s="102" t="s">
        <v>61</v>
      </c>
      <c r="E18" s="103">
        <v>0.71914396306951001</v>
      </c>
      <c r="F18" s="103">
        <v>0.31863383854412403</v>
      </c>
      <c r="G18" s="104">
        <v>0.48259822927922003</v>
      </c>
      <c r="H18" s="104">
        <v>0.49792993733094998</v>
      </c>
      <c r="I18" s="104">
        <v>0.487378629736967</v>
      </c>
      <c r="J18" s="104">
        <v>0.41375109466454102</v>
      </c>
      <c r="K18" s="104">
        <v>0.58012539548889197</v>
      </c>
      <c r="L18" s="104">
        <v>0.39094445146717</v>
      </c>
      <c r="M18" s="104">
        <v>0.426262338050859</v>
      </c>
      <c r="N18" s="104">
        <v>0.42896799561882099</v>
      </c>
      <c r="O18" s="104">
        <v>0.35852479552691602</v>
      </c>
      <c r="P18" s="104">
        <v>0.51495450227022999</v>
      </c>
      <c r="Q18" s="104">
        <v>0.44490999861386299</v>
      </c>
      <c r="R18" s="104">
        <v>0.357917860923544</v>
      </c>
      <c r="S18" s="104">
        <v>0.35415925818057098</v>
      </c>
      <c r="T18" s="104">
        <v>0.36961364802798702</v>
      </c>
      <c r="U18" s="104">
        <v>0.36769516306664202</v>
      </c>
      <c r="V18" s="104">
        <v>0.48328799800915001</v>
      </c>
      <c r="W18" s="104">
        <v>0.337758072782749</v>
      </c>
      <c r="X18" s="104">
        <v>0.382493562990255</v>
      </c>
      <c r="Y18" s="104">
        <v>0.65764170044950898</v>
      </c>
      <c r="Z18" s="104">
        <v>0.31667487482387402</v>
      </c>
      <c r="AA18" s="104">
        <v>0.32736645560060101</v>
      </c>
      <c r="AB18" s="104">
        <v>0.30285127737108503</v>
      </c>
      <c r="AC18" s="104">
        <v>0.48757416960146399</v>
      </c>
      <c r="AD18" s="104">
        <v>0.45957345081506501</v>
      </c>
      <c r="AE18" s="104">
        <v>0.36090426623229199</v>
      </c>
      <c r="AF18" s="104">
        <v>0.41025153776356199</v>
      </c>
      <c r="AG18" s="104">
        <v>0.42820093241139401</v>
      </c>
      <c r="AH18" s="104">
        <v>0.44386204256779199</v>
      </c>
      <c r="AI18" s="104">
        <v>0.50824228515589798</v>
      </c>
      <c r="AJ18" s="104">
        <v>0.396730270542625</v>
      </c>
      <c r="AL18" s="129">
        <f>IF(AJ18&gt;0,(AJ18-AVERAGE(Z18:AI18))/STDEV(Z18:AI18),"NA")</f>
        <v>-0.10626522340958162</v>
      </c>
      <c r="AM18" s="105">
        <f>AVERAGE(G18:AJ18)</f>
        <v>0.42597153984548286</v>
      </c>
      <c r="AN18" s="105">
        <f>STDEV(G18:AJ18)</f>
        <v>8.0365416896753764E-2</v>
      </c>
      <c r="AO18" s="132"/>
      <c r="AP18" s="107" t="s">
        <v>6</v>
      </c>
    </row>
    <row r="19" spans="1:42" s="114" customFormat="1" x14ac:dyDescent="0.25">
      <c r="A19" s="114" t="s">
        <v>140</v>
      </c>
      <c r="B19" s="115"/>
      <c r="C19" s="116"/>
      <c r="D19" s="116"/>
      <c r="E19" s="103">
        <v>0.326902278268699</v>
      </c>
      <c r="F19" s="103">
        <v>0.16390884743592299</v>
      </c>
      <c r="G19" s="104">
        <v>0.30296299242644498</v>
      </c>
      <c r="H19" s="104">
        <v>0.31113280712216301</v>
      </c>
      <c r="I19" s="104">
        <v>0.31493114813574302</v>
      </c>
      <c r="J19" s="104">
        <v>0.27156936826307398</v>
      </c>
      <c r="K19" s="104">
        <v>0.385798114609464</v>
      </c>
      <c r="L19" s="104">
        <v>0.25767004806906602</v>
      </c>
      <c r="M19" s="104">
        <v>0.28247249469182401</v>
      </c>
      <c r="N19" s="104">
        <v>0.282823078150237</v>
      </c>
      <c r="O19" s="104">
        <v>0.233472111036817</v>
      </c>
      <c r="P19" s="104">
        <v>0.34462988207234002</v>
      </c>
      <c r="Q19" s="104">
        <v>0.29853099354662899</v>
      </c>
      <c r="R19" s="104">
        <v>0.239829587141279</v>
      </c>
      <c r="S19" s="104">
        <v>0.23792582117692801</v>
      </c>
      <c r="T19" s="104">
        <v>0.24132915455731199</v>
      </c>
      <c r="U19" s="104">
        <v>0.24510384681529099</v>
      </c>
      <c r="V19" s="104">
        <v>0.31934972436257097</v>
      </c>
      <c r="W19" s="104">
        <v>0.223861859676796</v>
      </c>
      <c r="X19" s="104">
        <v>0.25590115366250599</v>
      </c>
      <c r="Y19" s="104">
        <v>0.454801295209245</v>
      </c>
      <c r="Z19" s="104">
        <v>0.21465368805341201</v>
      </c>
      <c r="AA19" s="104">
        <v>0.22175953004167001</v>
      </c>
      <c r="AB19" s="104">
        <v>0.20273600718639101</v>
      </c>
      <c r="AC19" s="104">
        <v>0.32572161695400598</v>
      </c>
      <c r="AD19" s="104">
        <v>0.30149821773283297</v>
      </c>
      <c r="AE19" s="104">
        <v>0.238088679955308</v>
      </c>
      <c r="AF19" s="104">
        <v>0.27197764288271598</v>
      </c>
      <c r="AG19" s="104">
        <v>0.28592413468786798</v>
      </c>
      <c r="AH19" s="104">
        <v>0.29400964194764501</v>
      </c>
      <c r="AI19" s="104">
        <v>0.33004857192908499</v>
      </c>
      <c r="AJ19" s="104">
        <v>0.23919350564835701</v>
      </c>
      <c r="AL19" s="109"/>
      <c r="AM19" s="109"/>
      <c r="AN19" s="109"/>
      <c r="AP19" s="118"/>
    </row>
    <row r="20" spans="1:42" s="114" customFormat="1" x14ac:dyDescent="0.25">
      <c r="B20" s="115"/>
      <c r="C20" s="116"/>
      <c r="D20" s="116"/>
      <c r="E20" s="103">
        <v>1.5584209326157099</v>
      </c>
      <c r="F20" s="103">
        <v>0.60341379797182204</v>
      </c>
      <c r="G20" s="104">
        <v>0.761280052588439</v>
      </c>
      <c r="H20" s="104">
        <v>0.79019199847164601</v>
      </c>
      <c r="I20" s="104">
        <v>0.74766898543524396</v>
      </c>
      <c r="J20" s="104">
        <v>0.624117928087354</v>
      </c>
      <c r="K20" s="104">
        <v>0.86481835342436197</v>
      </c>
      <c r="L20" s="104">
        <v>0.58731700664680297</v>
      </c>
      <c r="M20" s="104">
        <v>0.63674793810929398</v>
      </c>
      <c r="N20" s="104">
        <v>0.64445808565606999</v>
      </c>
      <c r="O20" s="104">
        <v>0.54447964114660696</v>
      </c>
      <c r="P20" s="104">
        <v>0.76223393647169302</v>
      </c>
      <c r="Q20" s="104">
        <v>0.65662569432102502</v>
      </c>
      <c r="R20" s="104">
        <v>0.52845345187139703</v>
      </c>
      <c r="S20" s="104">
        <v>0.52171498665467098</v>
      </c>
      <c r="T20" s="104">
        <v>0.56059267911349198</v>
      </c>
      <c r="U20" s="104">
        <v>0.54624759197125505</v>
      </c>
      <c r="V20" s="104">
        <v>0.72457236473973297</v>
      </c>
      <c r="W20" s="104">
        <v>0.50406093489030801</v>
      </c>
      <c r="X20" s="104">
        <v>0.56606300160602396</v>
      </c>
      <c r="Y20" s="104">
        <v>0.94151014083692697</v>
      </c>
      <c r="Z20" s="104">
        <v>0.46222215795049698</v>
      </c>
      <c r="AA20" s="104">
        <v>0.47815301219591999</v>
      </c>
      <c r="AB20" s="104">
        <v>0.447457891205507</v>
      </c>
      <c r="AC20" s="104">
        <v>0.72309693940700304</v>
      </c>
      <c r="AD20" s="104">
        <v>0.69415971657868503</v>
      </c>
      <c r="AE20" s="104">
        <v>0.54173412603380799</v>
      </c>
      <c r="AF20" s="104">
        <v>0.61296483823654402</v>
      </c>
      <c r="AG20" s="104">
        <v>0.63499521037677098</v>
      </c>
      <c r="AH20" s="104">
        <v>0.66372826576460398</v>
      </c>
      <c r="AI20" s="104">
        <v>0.77581642926959304</v>
      </c>
      <c r="AJ20" s="104">
        <v>0.65029545933462096</v>
      </c>
      <c r="AL20" s="109"/>
      <c r="AM20" s="109"/>
      <c r="AN20" s="109"/>
      <c r="AP20" s="118"/>
    </row>
    <row r="21" spans="1:42" x14ac:dyDescent="0.25">
      <c r="A21" s="13" t="s">
        <v>35</v>
      </c>
      <c r="B21" s="14" t="s">
        <v>68</v>
      </c>
      <c r="C21" s="18" t="s">
        <v>58</v>
      </c>
      <c r="D21" s="18" t="s">
        <v>61</v>
      </c>
      <c r="E21" s="19">
        <v>0.61446639367521105</v>
      </c>
      <c r="F21" s="19">
        <v>0.25758307175282402</v>
      </c>
      <c r="G21" s="20">
        <v>0.2025124241956</v>
      </c>
      <c r="H21" s="20">
        <v>0.413365842478916</v>
      </c>
      <c r="I21" s="20">
        <v>0.23115450987797501</v>
      </c>
      <c r="J21" s="20">
        <v>0.383282061188847</v>
      </c>
      <c r="K21" s="20">
        <v>0.37596555918472702</v>
      </c>
      <c r="L21" s="20">
        <v>0.294773405297311</v>
      </c>
      <c r="M21" s="20">
        <v>0.33857595427486498</v>
      </c>
      <c r="N21" s="20">
        <v>0.35114882272296999</v>
      </c>
      <c r="O21" s="20">
        <v>0.41981488217605401</v>
      </c>
      <c r="P21" s="20">
        <v>0.353971982587234</v>
      </c>
      <c r="Q21" s="20">
        <v>0.35285667918417701</v>
      </c>
      <c r="R21" s="20">
        <v>0.311332475981561</v>
      </c>
      <c r="S21" s="20">
        <v>0.28168927830080398</v>
      </c>
      <c r="T21" s="20">
        <v>0.39492050950930402</v>
      </c>
      <c r="U21" s="20">
        <v>0.294520777457558</v>
      </c>
      <c r="V21" s="20">
        <v>0.31653591926517699</v>
      </c>
      <c r="W21" s="20">
        <v>0.270006924658313</v>
      </c>
      <c r="X21" s="20">
        <v>0.192564946737876</v>
      </c>
      <c r="Y21" s="20">
        <v>0.44799438373478701</v>
      </c>
      <c r="Z21" s="20">
        <v>0.235790523666111</v>
      </c>
      <c r="AA21" s="20">
        <v>0.22545558395443899</v>
      </c>
      <c r="AB21" s="20">
        <v>0.219954974290925</v>
      </c>
      <c r="AC21" s="20">
        <v>0.50762533445040803</v>
      </c>
      <c r="AD21" s="20">
        <v>0.21582869972358701</v>
      </c>
      <c r="AE21" s="20">
        <v>0.27875921415156302</v>
      </c>
      <c r="AF21" s="20">
        <v>0.21062300233866901</v>
      </c>
      <c r="AG21" s="20">
        <v>0.28850187321401699</v>
      </c>
      <c r="AH21" s="20">
        <v>0.20300153688907299</v>
      </c>
      <c r="AI21" s="20">
        <v>0.28978529890009203</v>
      </c>
      <c r="AJ21" s="20">
        <v>0.38355598513842498</v>
      </c>
      <c r="AL21" s="164">
        <f>IF(AJ21&gt;0,(AJ21-AVERAGE(Z21:AI21))/STDEV(Z21:AI21),"NA")</f>
        <v>1.2810610844380168</v>
      </c>
      <c r="AM21" s="21">
        <f>AVERAGE(G21:AJ21)</f>
        <v>0.30952897885104547</v>
      </c>
      <c r="AN21" s="21">
        <f>STDEV(G21:AJ21)</f>
        <v>8.2365789159540223E-2</v>
      </c>
      <c r="AO21" s="53"/>
      <c r="AP21" s="74" t="s">
        <v>7</v>
      </c>
    </row>
    <row r="22" spans="1:42" s="30" customFormat="1" x14ac:dyDescent="0.25">
      <c r="A22" s="30" t="s">
        <v>141</v>
      </c>
      <c r="B22" s="24"/>
      <c r="C22" s="25"/>
      <c r="D22" s="25"/>
      <c r="E22" s="19">
        <v>0.15909520553836901</v>
      </c>
      <c r="F22" s="19">
        <v>0.113850093244414</v>
      </c>
      <c r="G22" s="20">
        <v>9.3481209740532395E-2</v>
      </c>
      <c r="H22" s="20">
        <v>0.214562976497229</v>
      </c>
      <c r="I22" s="20">
        <v>0.119608787578387</v>
      </c>
      <c r="J22" s="20">
        <v>0.22069112457520201</v>
      </c>
      <c r="K22" s="20">
        <v>0.21568695520089301</v>
      </c>
      <c r="L22" s="20">
        <v>0.16107784805240299</v>
      </c>
      <c r="M22" s="20">
        <v>0.194054110282116</v>
      </c>
      <c r="N22" s="20">
        <v>0.20264963791181301</v>
      </c>
      <c r="O22" s="20">
        <v>0.23895724151304501</v>
      </c>
      <c r="P22" s="20">
        <v>0.204700222155592</v>
      </c>
      <c r="Q22" s="20">
        <v>0.205218642988135</v>
      </c>
      <c r="R22" s="20">
        <v>0.18234610090832601</v>
      </c>
      <c r="S22" s="20">
        <v>0.163527650398479</v>
      </c>
      <c r="T22" s="20">
        <v>0.22547088662529899</v>
      </c>
      <c r="U22" s="20">
        <v>0.168307892870702</v>
      </c>
      <c r="V22" s="20">
        <v>0.18116999379865401</v>
      </c>
      <c r="W22" s="20">
        <v>0.15789150869835999</v>
      </c>
      <c r="X22" s="20">
        <v>0.110968693305491</v>
      </c>
      <c r="Y22" s="20">
        <v>0.27062918129827901</v>
      </c>
      <c r="Z22" s="20">
        <v>0.13820564075675601</v>
      </c>
      <c r="AA22" s="20">
        <v>0.13233222550345</v>
      </c>
      <c r="AB22" s="20">
        <v>0.12809771950162399</v>
      </c>
      <c r="AC22" s="20">
        <v>0.29746481480236397</v>
      </c>
      <c r="AD22" s="20">
        <v>0.12829124579505399</v>
      </c>
      <c r="AE22" s="20">
        <v>0.16399760560398499</v>
      </c>
      <c r="AF22" s="20">
        <v>0.122626797251376</v>
      </c>
      <c r="AG22" s="20">
        <v>0.16964312729387701</v>
      </c>
      <c r="AH22" s="20">
        <v>0.116282941844916</v>
      </c>
      <c r="AI22" s="20">
        <v>0.15983004166634099</v>
      </c>
      <c r="AJ22" s="20">
        <v>0.21670993351057899</v>
      </c>
      <c r="AL22" s="13"/>
      <c r="AP22" s="73"/>
    </row>
    <row r="23" spans="1:42" s="30" customFormat="1" x14ac:dyDescent="0.25">
      <c r="B23" s="24"/>
      <c r="C23" s="25"/>
      <c r="D23" s="25"/>
      <c r="E23" s="19">
        <v>2.5326346804986399</v>
      </c>
      <c r="F23" s="19">
        <v>0.57024983212478797</v>
      </c>
      <c r="G23" s="20">
        <v>0.42273464665021898</v>
      </c>
      <c r="H23" s="20">
        <v>0.78416956417873995</v>
      </c>
      <c r="I23" s="20">
        <v>0.43561993280731798</v>
      </c>
      <c r="J23" s="20">
        <v>0.65264902823470905</v>
      </c>
      <c r="K23" s="20">
        <v>0.64327964059285503</v>
      </c>
      <c r="L23" s="20">
        <v>0.52870092580500805</v>
      </c>
      <c r="M23" s="20">
        <v>0.57934077951561502</v>
      </c>
      <c r="N23" s="20">
        <v>0.59662165008916002</v>
      </c>
      <c r="O23" s="20">
        <v>0.72396312539208796</v>
      </c>
      <c r="P23" s="20">
        <v>0.59986325114744499</v>
      </c>
      <c r="Q23" s="20">
        <v>0.59456686774109402</v>
      </c>
      <c r="R23" s="20">
        <v>0.51963815357980403</v>
      </c>
      <c r="S23" s="20">
        <v>0.474613209030876</v>
      </c>
      <c r="T23" s="20">
        <v>0.67762910746526495</v>
      </c>
      <c r="U23" s="20">
        <v>0.50428353981747498</v>
      </c>
      <c r="V23" s="20">
        <v>0.54154204870600797</v>
      </c>
      <c r="W23" s="20">
        <v>0.45134931523900101</v>
      </c>
      <c r="X23" s="20">
        <v>0.325994676076028</v>
      </c>
      <c r="Y23" s="20">
        <v>0.72612510327602697</v>
      </c>
      <c r="Z23" s="20">
        <v>0.39306095005112801</v>
      </c>
      <c r="AA23" s="20">
        <v>0.37583885491642699</v>
      </c>
      <c r="AB23" s="20">
        <v>0.36930717304377803</v>
      </c>
      <c r="AC23" s="20">
        <v>0.85023354860453904</v>
      </c>
      <c r="AD23" s="20">
        <v>0.354894278733343</v>
      </c>
      <c r="AE23" s="20">
        <v>0.46382382077815099</v>
      </c>
      <c r="AF23" s="20">
        <v>0.35372224515652601</v>
      </c>
      <c r="AG23" s="20">
        <v>0.48050461165950298</v>
      </c>
      <c r="AH23" s="20">
        <v>0.34625297586859</v>
      </c>
      <c r="AI23" s="20">
        <v>0.514626919735379</v>
      </c>
      <c r="AJ23" s="20">
        <v>0.66642125309953704</v>
      </c>
      <c r="AL23" s="13"/>
      <c r="AP23" s="73"/>
    </row>
    <row r="24" spans="1:42" s="119" customFormat="1" x14ac:dyDescent="0.25">
      <c r="A24" s="89" t="s">
        <v>36</v>
      </c>
      <c r="B24" s="89" t="s">
        <v>68</v>
      </c>
      <c r="C24" s="102" t="s">
        <v>57</v>
      </c>
      <c r="D24" s="102" t="s">
        <v>60</v>
      </c>
      <c r="E24" s="103">
        <v>3.7939140619951099</v>
      </c>
      <c r="F24" s="103">
        <v>3.6168104722998198</v>
      </c>
      <c r="G24" s="104">
        <v>1.66410417627966</v>
      </c>
      <c r="H24" s="104">
        <v>2.0566329958343901</v>
      </c>
      <c r="I24" s="104">
        <v>3.0066780659683201</v>
      </c>
      <c r="J24" s="104">
        <v>2.0781798096189701</v>
      </c>
      <c r="K24" s="104">
        <v>2.1283717654216501</v>
      </c>
      <c r="L24" s="104">
        <v>2.3312911830744198</v>
      </c>
      <c r="M24" s="104">
        <v>2.9562438974253298</v>
      </c>
      <c r="N24" s="104">
        <v>2.8359574146254398</v>
      </c>
      <c r="O24" s="104">
        <v>2.8833151700519499</v>
      </c>
      <c r="P24" s="104">
        <v>2.1195014987890302</v>
      </c>
      <c r="Q24" s="104">
        <v>2.17489845076279</v>
      </c>
      <c r="R24" s="104">
        <v>2.3802922529619601</v>
      </c>
      <c r="S24" s="104">
        <v>3.0055700975399802</v>
      </c>
      <c r="T24" s="104">
        <v>3.0294752544662602</v>
      </c>
      <c r="U24" s="104">
        <v>2.07392376047817</v>
      </c>
      <c r="V24" s="104">
        <v>2.1135976013819899</v>
      </c>
      <c r="W24" s="104">
        <v>2.3046766098481601</v>
      </c>
      <c r="X24" s="104">
        <v>1.79792759150297</v>
      </c>
      <c r="Y24" s="104">
        <v>2.6553955508195402</v>
      </c>
      <c r="Z24" s="104">
        <v>2.26293729709881</v>
      </c>
      <c r="AA24" s="104">
        <v>2.2214291177513199</v>
      </c>
      <c r="AB24" s="104">
        <v>2.9211431737370899</v>
      </c>
      <c r="AC24" s="104">
        <v>3.0438507947717999</v>
      </c>
      <c r="AD24" s="104">
        <v>2.82694483250499</v>
      </c>
      <c r="AE24" s="104">
        <v>1.45313522606382</v>
      </c>
      <c r="AF24" s="104">
        <v>1.7192964118091201</v>
      </c>
      <c r="AG24" s="104">
        <v>1.8751722251460601</v>
      </c>
      <c r="AH24" s="104">
        <v>1.6576789957048499</v>
      </c>
      <c r="AI24" s="104">
        <v>2.1296130441736598</v>
      </c>
      <c r="AJ24" s="104">
        <v>2.50287450833902</v>
      </c>
      <c r="AL24" s="129">
        <f>IF(AJ24&gt;0,(AJ24-AVERAGE(Z24:AI24))/STDEV(Z24:AI24),"NA")</f>
        <v>0.52104190715090093</v>
      </c>
      <c r="AM24" s="105">
        <f>AVERAGE(G24:AJ24)</f>
        <v>2.3403369591317178</v>
      </c>
      <c r="AN24" s="105">
        <f>STDEV(G24:AJ24)</f>
        <v>0.47499069080121975</v>
      </c>
      <c r="AO24" s="132"/>
      <c r="AP24" s="120" t="s">
        <v>9</v>
      </c>
    </row>
    <row r="25" spans="1:42" s="90" customFormat="1" x14ac:dyDescent="0.25">
      <c r="A25" s="154" t="s">
        <v>113</v>
      </c>
      <c r="B25" s="101"/>
      <c r="C25" s="102"/>
      <c r="D25" s="102"/>
      <c r="E25" s="103">
        <v>2.2601549333011199</v>
      </c>
      <c r="F25" s="103">
        <v>2.3604088576939199</v>
      </c>
      <c r="G25" s="104">
        <v>1.2329110133771</v>
      </c>
      <c r="H25" s="104">
        <v>1.44757281963997</v>
      </c>
      <c r="I25" s="104">
        <v>2.1170587795775702</v>
      </c>
      <c r="J25" s="104">
        <v>1.5562236964802201</v>
      </c>
      <c r="K25" s="104">
        <v>1.65219917438555</v>
      </c>
      <c r="L25" s="104">
        <v>1.7663218660748199</v>
      </c>
      <c r="M25" s="104">
        <v>2.2571583302957401</v>
      </c>
      <c r="N25" s="104">
        <v>2.1737004275034</v>
      </c>
      <c r="O25" s="104">
        <v>2.25931099875163</v>
      </c>
      <c r="P25" s="104">
        <v>1.5741407173281701</v>
      </c>
      <c r="Q25" s="104">
        <v>1.6100470592312199</v>
      </c>
      <c r="R25" s="104">
        <v>1.7661167589181701</v>
      </c>
      <c r="S25" s="104">
        <v>2.3040484392390401</v>
      </c>
      <c r="T25" s="104">
        <v>2.3580355469841598</v>
      </c>
      <c r="U25" s="104">
        <v>1.6438600718444301</v>
      </c>
      <c r="V25" s="104">
        <v>1.6851124503399699</v>
      </c>
      <c r="W25" s="104">
        <v>1.75559901557543</v>
      </c>
      <c r="X25" s="104">
        <v>1.40281777983344</v>
      </c>
      <c r="Y25" s="104">
        <v>2.0865074438899698</v>
      </c>
      <c r="Z25" s="104">
        <v>1.7522554189863699</v>
      </c>
      <c r="AA25" s="104">
        <v>1.7471565128497799</v>
      </c>
      <c r="AB25" s="104">
        <v>2.33500289180895</v>
      </c>
      <c r="AC25" s="104">
        <v>2.3471813134677699</v>
      </c>
      <c r="AD25" s="104">
        <v>2.2279227406442099</v>
      </c>
      <c r="AE25" s="104">
        <v>1.1601341855769001</v>
      </c>
      <c r="AF25" s="104">
        <v>1.36861968775952</v>
      </c>
      <c r="AG25" s="104">
        <v>1.4689329420077299</v>
      </c>
      <c r="AH25" s="104">
        <v>1.32360821216405</v>
      </c>
      <c r="AI25" s="104">
        <v>1.68151964956471</v>
      </c>
      <c r="AJ25" s="104">
        <v>2.0163095898441701</v>
      </c>
      <c r="AL25" s="109"/>
      <c r="AP25" s="107"/>
    </row>
    <row r="26" spans="1:42" s="90" customFormat="1" x14ac:dyDescent="0.25">
      <c r="B26" s="101"/>
      <c r="C26" s="102"/>
      <c r="D26" s="102"/>
      <c r="E26" s="103">
        <v>6.6927959528883001</v>
      </c>
      <c r="F26" s="103">
        <v>5.6983613382131804</v>
      </c>
      <c r="G26" s="104">
        <v>2.2581740570680999</v>
      </c>
      <c r="H26" s="104">
        <v>2.9520819404783301</v>
      </c>
      <c r="I26" s="104">
        <v>4.3328473877093501</v>
      </c>
      <c r="J26" s="104">
        <v>2.7893926324540299</v>
      </c>
      <c r="K26" s="104">
        <v>2.7523606376850598</v>
      </c>
      <c r="L26" s="104">
        <v>3.0924340070250298</v>
      </c>
      <c r="M26" s="104">
        <v>3.89297718446177</v>
      </c>
      <c r="N26" s="104">
        <v>3.7172114284124298</v>
      </c>
      <c r="O26" s="104">
        <v>3.6965920177169602</v>
      </c>
      <c r="P26" s="104">
        <v>2.8642953697085698</v>
      </c>
      <c r="Q26" s="104">
        <v>2.95582255188426</v>
      </c>
      <c r="R26" s="104">
        <v>3.2244107220273701</v>
      </c>
      <c r="S26" s="104">
        <v>3.9403331411371201</v>
      </c>
      <c r="T26" s="104">
        <v>3.9084034079944998</v>
      </c>
      <c r="U26" s="104">
        <v>2.6233771740378802</v>
      </c>
      <c r="V26" s="104">
        <v>2.6580441979390899</v>
      </c>
      <c r="W26" s="104">
        <v>3.03960869509794</v>
      </c>
      <c r="X26" s="104">
        <v>2.3109984812209601</v>
      </c>
      <c r="Y26" s="104">
        <v>3.39262728370672</v>
      </c>
      <c r="Z26" s="104">
        <v>2.9337894964464</v>
      </c>
      <c r="AA26" s="104">
        <v>2.8340760139384602</v>
      </c>
      <c r="AB26" s="104">
        <v>3.6686836295328802</v>
      </c>
      <c r="AC26" s="104">
        <v>3.9685609146570502</v>
      </c>
      <c r="AD26" s="104">
        <v>3.6025137549188599</v>
      </c>
      <c r="AE26" s="104">
        <v>1.8230419602768999</v>
      </c>
      <c r="AF26" s="104">
        <v>2.1643410822143001</v>
      </c>
      <c r="AG26" s="104">
        <v>2.4004615744636402</v>
      </c>
      <c r="AH26" s="104">
        <v>2.08014315978112</v>
      </c>
      <c r="AI26" s="104">
        <v>2.7054126218127599</v>
      </c>
      <c r="AJ26" s="104">
        <v>3.1165644109998598</v>
      </c>
      <c r="AL26" s="109"/>
      <c r="AP26" s="107"/>
    </row>
    <row r="27" spans="1:42" x14ac:dyDescent="0.25">
      <c r="A27" s="13" t="s">
        <v>37</v>
      </c>
      <c r="B27" s="14" t="s">
        <v>68</v>
      </c>
      <c r="C27" s="18" t="s">
        <v>57</v>
      </c>
      <c r="D27" s="18" t="s">
        <v>60</v>
      </c>
      <c r="E27" s="19">
        <v>1.22082881171374</v>
      </c>
      <c r="F27" s="19">
        <v>1.11412750805986</v>
      </c>
      <c r="G27" s="20">
        <v>0.52890933962485998</v>
      </c>
      <c r="H27" s="20">
        <v>0.45022386352611399</v>
      </c>
      <c r="I27" s="20">
        <v>0.68666029144804897</v>
      </c>
      <c r="J27" s="20">
        <v>0.98140205288344196</v>
      </c>
      <c r="K27" s="20">
        <v>0.813095857465165</v>
      </c>
      <c r="L27" s="20">
        <v>0.67553586929244402</v>
      </c>
      <c r="M27" s="20">
        <v>0.94958771414017795</v>
      </c>
      <c r="N27" s="20">
        <v>0.92029557861039502</v>
      </c>
      <c r="O27" s="20">
        <v>0.92606750338822996</v>
      </c>
      <c r="P27" s="20">
        <v>0.83682291279319798</v>
      </c>
      <c r="Q27" s="20">
        <v>0.87617323099250199</v>
      </c>
      <c r="R27" s="20">
        <v>0.66434241805198202</v>
      </c>
      <c r="S27" s="20">
        <v>0.62217205252594099</v>
      </c>
      <c r="T27" s="20">
        <v>0.89103198412159901</v>
      </c>
      <c r="U27" s="20">
        <v>0.90598441980056998</v>
      </c>
      <c r="V27" s="20">
        <v>0.46138969118448298</v>
      </c>
      <c r="W27" s="20">
        <v>0.70894820730744801</v>
      </c>
      <c r="X27" s="20">
        <v>0.82565380612186601</v>
      </c>
      <c r="Y27" s="20">
        <v>0.925812431281543</v>
      </c>
      <c r="Z27" s="20">
        <v>0.87751883314983903</v>
      </c>
      <c r="AA27" s="20">
        <v>0.689479438164881</v>
      </c>
      <c r="AB27" s="20">
        <v>0.62578455084777895</v>
      </c>
      <c r="AC27" s="20">
        <v>1.2775752309942201</v>
      </c>
      <c r="AD27" s="20">
        <v>0.776873333478735</v>
      </c>
      <c r="AE27" s="20">
        <v>0.78322242463331704</v>
      </c>
      <c r="AF27" s="20">
        <v>0.61961050825138098</v>
      </c>
      <c r="AG27" s="20">
        <v>0.90404306512393395</v>
      </c>
      <c r="AH27" s="20">
        <v>0.56882540938793202</v>
      </c>
      <c r="AI27" s="20">
        <v>1.0623874538813201</v>
      </c>
      <c r="AJ27" s="20">
        <v>1.0520011196746899</v>
      </c>
      <c r="AL27" s="164">
        <f>IF(AJ27&gt;0,(AJ27-AVERAGE(Z27:AI27))/STDEV(Z27:AI27),"NA")</f>
        <v>1.0562767697778876</v>
      </c>
      <c r="AM27" s="21">
        <f>AVERAGE(G27:AJ27)</f>
        <v>0.79624768640493448</v>
      </c>
      <c r="AN27" s="21">
        <f>STDEV(G27:AJ27)</f>
        <v>0.18867350350256137</v>
      </c>
      <c r="AO27" s="53"/>
      <c r="AP27" s="74" t="s">
        <v>10</v>
      </c>
    </row>
    <row r="28" spans="1:42" s="30" customFormat="1" x14ac:dyDescent="0.25">
      <c r="A28" s="30" t="s">
        <v>112</v>
      </c>
      <c r="B28" s="24"/>
      <c r="C28" s="25"/>
      <c r="D28" s="25"/>
      <c r="E28" s="19">
        <v>0.73155224406116703</v>
      </c>
      <c r="F28" s="19">
        <v>0.77549025565081697</v>
      </c>
      <c r="G28" s="20">
        <v>0.38129317011810698</v>
      </c>
      <c r="H28" s="20">
        <v>0.32190096874364899</v>
      </c>
      <c r="I28" s="20">
        <v>0.499566127448209</v>
      </c>
      <c r="J28" s="20">
        <v>0.74417806488108296</v>
      </c>
      <c r="K28" s="20">
        <v>0.58885792312165197</v>
      </c>
      <c r="L28" s="20">
        <v>0.497151031822746</v>
      </c>
      <c r="M28" s="20">
        <v>0.72496936984593197</v>
      </c>
      <c r="N28" s="20">
        <v>0.68425242924081597</v>
      </c>
      <c r="O28" s="20">
        <v>0.69174077442243098</v>
      </c>
      <c r="P28" s="20">
        <v>0.62007910550741996</v>
      </c>
      <c r="Q28" s="20">
        <v>0.66490295786599896</v>
      </c>
      <c r="R28" s="20">
        <v>0.48325089350786699</v>
      </c>
      <c r="S28" s="20">
        <v>0.459364467213629</v>
      </c>
      <c r="T28" s="20">
        <v>0.65284993203936603</v>
      </c>
      <c r="U28" s="20">
        <v>0.67577502363766695</v>
      </c>
      <c r="V28" s="20">
        <v>0.33020628961986098</v>
      </c>
      <c r="W28" s="20">
        <v>0.51851664310186596</v>
      </c>
      <c r="X28" s="20">
        <v>0.61675130290567903</v>
      </c>
      <c r="Y28" s="20">
        <v>0.68732528904008305</v>
      </c>
      <c r="Z28" s="20">
        <v>0.65985268051437695</v>
      </c>
      <c r="AA28" s="20">
        <v>0.51089781005965096</v>
      </c>
      <c r="AB28" s="20">
        <v>0.44825268825884002</v>
      </c>
      <c r="AC28" s="20">
        <v>0.972496143211662</v>
      </c>
      <c r="AD28" s="20">
        <v>0.57774193202785695</v>
      </c>
      <c r="AE28" s="20">
        <v>0.59898013673358297</v>
      </c>
      <c r="AF28" s="20">
        <v>0.462011387983771</v>
      </c>
      <c r="AG28" s="20">
        <v>0.667834687761658</v>
      </c>
      <c r="AH28" s="20">
        <v>0.41911646862104102</v>
      </c>
      <c r="AI28" s="20">
        <v>0.80275801030177096</v>
      </c>
      <c r="AJ28" s="20">
        <v>0.79033097303351996</v>
      </c>
      <c r="AL28" s="13"/>
      <c r="AM28" s="13"/>
      <c r="AN28" s="13"/>
      <c r="AP28" s="73"/>
    </row>
    <row r="29" spans="1:42" s="30" customFormat="1" x14ac:dyDescent="0.25">
      <c r="B29" s="24"/>
      <c r="C29" s="25"/>
      <c r="D29" s="25"/>
      <c r="E29" s="19">
        <v>2.0781030653085799</v>
      </c>
      <c r="F29" s="19">
        <v>1.6067462061679301</v>
      </c>
      <c r="G29" s="20">
        <v>0.73054762144608798</v>
      </c>
      <c r="H29" s="20">
        <v>0.62550189727065997</v>
      </c>
      <c r="I29" s="20">
        <v>0.94178248860176295</v>
      </c>
      <c r="J29" s="20">
        <v>1.2939136638958599</v>
      </c>
      <c r="K29" s="20">
        <v>1.1206807685623299</v>
      </c>
      <c r="L29" s="20">
        <v>0.91536674558211595</v>
      </c>
      <c r="M29" s="20">
        <v>1.24311557147884</v>
      </c>
      <c r="N29" s="20">
        <v>1.23569104361624</v>
      </c>
      <c r="O29" s="20">
        <v>1.23734077445136</v>
      </c>
      <c r="P29" s="20">
        <v>1.12604982572725</v>
      </c>
      <c r="Q29" s="20">
        <v>1.1525278459484101</v>
      </c>
      <c r="R29" s="20">
        <v>0.90853787432632005</v>
      </c>
      <c r="S29" s="20">
        <v>0.83826867824152895</v>
      </c>
      <c r="T29" s="20">
        <v>1.21320249237864</v>
      </c>
      <c r="U29" s="20">
        <v>1.2124196803768399</v>
      </c>
      <c r="V29" s="20">
        <v>0.63873506878241404</v>
      </c>
      <c r="W29" s="20">
        <v>0.96483196841525998</v>
      </c>
      <c r="X29" s="20">
        <v>1.10226346042537</v>
      </c>
      <c r="Y29" s="20">
        <v>1.24397754523462</v>
      </c>
      <c r="Z29" s="20">
        <v>1.1641598234828701</v>
      </c>
      <c r="AA29" s="20">
        <v>0.92629693223432197</v>
      </c>
      <c r="AB29" s="20">
        <v>0.86811380458067799</v>
      </c>
      <c r="AC29" s="20">
        <v>1.6785624976124101</v>
      </c>
      <c r="AD29" s="20">
        <v>1.04111273486856</v>
      </c>
      <c r="AE29" s="20">
        <v>1.02162123815172</v>
      </c>
      <c r="AF29" s="20">
        <v>0.82721385127748703</v>
      </c>
      <c r="AG29" s="20">
        <v>1.2211083916510099</v>
      </c>
      <c r="AH29" s="20">
        <v>0.76752179701206102</v>
      </c>
      <c r="AI29" s="20">
        <v>1.40459073383343</v>
      </c>
      <c r="AJ29" s="20">
        <v>1.39870550286301</v>
      </c>
      <c r="AL29" s="13"/>
      <c r="AM29" s="13"/>
      <c r="AN29" s="13"/>
      <c r="AP29" s="73"/>
    </row>
    <row r="30" spans="1:42" s="90" customFormat="1" x14ac:dyDescent="0.25">
      <c r="A30" s="90" t="s">
        <v>64</v>
      </c>
      <c r="B30" s="89" t="s">
        <v>68</v>
      </c>
      <c r="C30" s="102" t="s">
        <v>57</v>
      </c>
      <c r="D30" s="102" t="s">
        <v>60</v>
      </c>
      <c r="E30" s="103">
        <v>1.59094473878385</v>
      </c>
      <c r="F30" s="103">
        <v>0.92507340064150301</v>
      </c>
      <c r="G30" s="104">
        <v>0.50204721527933904</v>
      </c>
      <c r="H30" s="104">
        <v>0.492847890727314</v>
      </c>
      <c r="I30" s="104">
        <v>0.88590129187747102</v>
      </c>
      <c r="J30" s="104">
        <v>1.0827195565704799</v>
      </c>
      <c r="K30" s="104">
        <v>0.96870604325436804</v>
      </c>
      <c r="L30" s="104">
        <v>0.88291544699556201</v>
      </c>
      <c r="M30" s="104">
        <v>1.2967039810812799</v>
      </c>
      <c r="N30" s="104">
        <v>1.0849949562211501</v>
      </c>
      <c r="O30" s="104">
        <v>0.89918379860748998</v>
      </c>
      <c r="P30" s="104">
        <v>1.0637610781373601</v>
      </c>
      <c r="Q30" s="104">
        <v>1.31450177930471</v>
      </c>
      <c r="R30" s="104">
        <v>0.82955648484488897</v>
      </c>
      <c r="S30" s="104">
        <v>1.3813983018607801</v>
      </c>
      <c r="T30" s="104">
        <v>1.27780594486849</v>
      </c>
      <c r="U30" s="104">
        <v>1.4309124999751699</v>
      </c>
      <c r="V30" s="104">
        <v>0.72626080615163102</v>
      </c>
      <c r="W30" s="104">
        <v>1.2033953340990999</v>
      </c>
      <c r="X30" s="104">
        <v>0.85456281431972503</v>
      </c>
      <c r="Y30" s="104">
        <v>1.08254792032123</v>
      </c>
      <c r="Z30" s="104">
        <v>1.1394809007094699</v>
      </c>
      <c r="AA30" s="104">
        <v>1.1202670989011101</v>
      </c>
      <c r="AB30" s="104">
        <v>1.09646861070486</v>
      </c>
      <c r="AC30" s="104">
        <v>1.4140039624438301</v>
      </c>
      <c r="AD30" s="104">
        <v>1.2779343478460901</v>
      </c>
      <c r="AE30" s="104">
        <v>1.0441220159553299</v>
      </c>
      <c r="AF30" s="104">
        <v>0.95131568056226101</v>
      </c>
      <c r="AG30" s="104">
        <v>1.1406951709050499</v>
      </c>
      <c r="AH30" s="104">
        <v>0.86391710401204902</v>
      </c>
      <c r="AI30" s="104">
        <v>1.3834055064138</v>
      </c>
      <c r="AJ30" s="104">
        <v>1.3281903351589801</v>
      </c>
      <c r="AL30" s="129">
        <f>IF(AJ30&gt;0,(AJ30-AVERAGE(Z30:AI30))/STDEV(Z30:AI30),"NA")</f>
        <v>1.0555374448230044</v>
      </c>
      <c r="AM30" s="105">
        <f>AVERAGE(G30:AJ30)</f>
        <v>1.0673507959370123</v>
      </c>
      <c r="AN30" s="105">
        <f>STDEV(G30:AJ30)</f>
        <v>0.24794891803270952</v>
      </c>
      <c r="AO30" s="132"/>
      <c r="AP30" s="107" t="s">
        <v>11</v>
      </c>
    </row>
    <row r="31" spans="1:42" s="114" customFormat="1" x14ac:dyDescent="0.25">
      <c r="A31" s="114" t="s">
        <v>114</v>
      </c>
      <c r="B31" s="115"/>
      <c r="C31" s="116"/>
      <c r="D31" s="116"/>
      <c r="E31" s="103">
        <v>1.22150695356621</v>
      </c>
      <c r="F31" s="103">
        <v>0.75198911020557202</v>
      </c>
      <c r="G31" s="104">
        <v>0.41420018167863798</v>
      </c>
      <c r="H31" s="104">
        <v>0.40408810340592899</v>
      </c>
      <c r="I31" s="104">
        <v>0.72684533415488695</v>
      </c>
      <c r="J31" s="104">
        <v>0.90930398010767499</v>
      </c>
      <c r="K31" s="104">
        <v>0.81665733831301801</v>
      </c>
      <c r="L31" s="104">
        <v>0.74095427041531103</v>
      </c>
      <c r="M31" s="104">
        <v>1.0914143376702099</v>
      </c>
      <c r="N31" s="104">
        <v>0.91570329016301799</v>
      </c>
      <c r="O31" s="104">
        <v>0.75216284710141301</v>
      </c>
      <c r="P31" s="104">
        <v>0.88140151283305301</v>
      </c>
      <c r="Q31" s="104">
        <v>1.10067986024479</v>
      </c>
      <c r="R31" s="104">
        <v>0.67910631606017502</v>
      </c>
      <c r="S31" s="104">
        <v>1.15763908341736</v>
      </c>
      <c r="T31" s="104">
        <v>1.0691137280124099</v>
      </c>
      <c r="U31" s="104">
        <v>1.2116799360386901</v>
      </c>
      <c r="V31" s="104">
        <v>0.60555444628104005</v>
      </c>
      <c r="W31" s="104">
        <v>1.00602260815619</v>
      </c>
      <c r="X31" s="104">
        <v>0.70106147967503896</v>
      </c>
      <c r="Y31" s="104">
        <v>0.90436769396026495</v>
      </c>
      <c r="Z31" s="104">
        <v>0.94995112045561003</v>
      </c>
      <c r="AA31" s="104">
        <v>0.93112290977133205</v>
      </c>
      <c r="AB31" s="104">
        <v>0.91177337244426904</v>
      </c>
      <c r="AC31" s="104">
        <v>1.17536961122873</v>
      </c>
      <c r="AD31" s="104">
        <v>1.06069273709408</v>
      </c>
      <c r="AE31" s="104">
        <v>0.87136194405658796</v>
      </c>
      <c r="AF31" s="104">
        <v>0.78917784672553104</v>
      </c>
      <c r="AG31" s="104">
        <v>0.92541108401560701</v>
      </c>
      <c r="AH31" s="104">
        <v>0.69885866431620902</v>
      </c>
      <c r="AI31" s="104">
        <v>1.1127402764857599</v>
      </c>
      <c r="AJ31" s="104">
        <v>1.0792207453900999</v>
      </c>
      <c r="AL31" s="109"/>
      <c r="AM31" s="109"/>
      <c r="AN31" s="109"/>
      <c r="AP31" s="118"/>
    </row>
    <row r="32" spans="1:42" s="114" customFormat="1" x14ac:dyDescent="0.25">
      <c r="B32" s="115"/>
      <c r="C32" s="116"/>
      <c r="D32" s="116"/>
      <c r="E32" s="103">
        <v>2.0801333166459299</v>
      </c>
      <c r="F32" s="103">
        <v>1.13877649188123</v>
      </c>
      <c r="G32" s="104">
        <v>0.60739016855792405</v>
      </c>
      <c r="H32" s="104">
        <v>0.59994019329088299</v>
      </c>
      <c r="I32" s="104">
        <v>1.0796065994049799</v>
      </c>
      <c r="J32" s="104">
        <v>1.28958187791573</v>
      </c>
      <c r="K32" s="104">
        <v>1.14898963495553</v>
      </c>
      <c r="L32" s="104">
        <v>1.05178561095176</v>
      </c>
      <c r="M32" s="104">
        <v>1.5413864063026701</v>
      </c>
      <c r="N32" s="104">
        <v>1.28559579836325</v>
      </c>
      <c r="O32" s="104">
        <v>1.0742786625020699</v>
      </c>
      <c r="P32" s="104">
        <v>1.2835596624755301</v>
      </c>
      <c r="Q32" s="104">
        <v>1.5705492736476501</v>
      </c>
      <c r="R32" s="104">
        <v>1.01215814445234</v>
      </c>
      <c r="S32" s="104">
        <v>1.6493815921456501</v>
      </c>
      <c r="T32" s="104">
        <v>1.52771948016809</v>
      </c>
      <c r="U32" s="104">
        <v>1.69058727325443</v>
      </c>
      <c r="V32" s="104">
        <v>0.86996296601043299</v>
      </c>
      <c r="W32" s="104">
        <v>1.4397110430304501</v>
      </c>
      <c r="X32" s="104">
        <v>1.04046381441419</v>
      </c>
      <c r="Y32" s="104">
        <v>1.29562753461356</v>
      </c>
      <c r="Z32" s="104">
        <v>1.36681854155416</v>
      </c>
      <c r="AA32" s="104">
        <v>1.34782223537396</v>
      </c>
      <c r="AB32" s="104">
        <v>1.31867767007672</v>
      </c>
      <c r="AC32" s="104">
        <v>1.7025083090598401</v>
      </c>
      <c r="AD32" s="104">
        <v>1.54050154519274</v>
      </c>
      <c r="AE32" s="104">
        <v>1.25113191928215</v>
      </c>
      <c r="AF32" s="104">
        <v>1.14634560835594</v>
      </c>
      <c r="AG32" s="104">
        <v>1.40643823708518</v>
      </c>
      <c r="AH32" s="104">
        <v>1.06691212783468</v>
      </c>
      <c r="AI32" s="104">
        <v>1.7221998135724099</v>
      </c>
      <c r="AJ32" s="104">
        <v>1.6358023683558001</v>
      </c>
      <c r="AL32" s="109"/>
      <c r="AM32" s="109"/>
      <c r="AN32" s="109"/>
      <c r="AP32" s="118"/>
    </row>
    <row r="33" spans="1:42" x14ac:dyDescent="0.25">
      <c r="A33" s="13" t="s">
        <v>39</v>
      </c>
      <c r="B33" s="14" t="s">
        <v>68</v>
      </c>
      <c r="C33" s="18" t="s">
        <v>57</v>
      </c>
      <c r="D33" s="18" t="s">
        <v>59</v>
      </c>
      <c r="E33" s="19">
        <v>0.67772198260898697</v>
      </c>
      <c r="F33" s="19">
        <v>2.3534939909679302</v>
      </c>
      <c r="G33" s="20">
        <v>1.2486627881282899</v>
      </c>
      <c r="H33" s="20">
        <v>1.3447190534262701</v>
      </c>
      <c r="I33" s="20">
        <v>1.6589557453285699</v>
      </c>
      <c r="J33" s="20">
        <v>0.95588402367618597</v>
      </c>
      <c r="K33" s="20">
        <v>0.70503643629287105</v>
      </c>
      <c r="L33" s="20">
        <v>1.2488956161131</v>
      </c>
      <c r="M33" s="20">
        <v>1.2158609924852299</v>
      </c>
      <c r="N33" s="20">
        <v>0.83733265105614596</v>
      </c>
      <c r="O33" s="20">
        <v>1.0359046188428001</v>
      </c>
      <c r="P33" s="20">
        <v>0.71561277489653297</v>
      </c>
      <c r="Q33" s="20">
        <v>0.596295483215044</v>
      </c>
      <c r="R33" s="20">
        <v>0.617102895633171</v>
      </c>
      <c r="S33" s="20">
        <v>0.75900026223788397</v>
      </c>
      <c r="T33" s="20">
        <v>1.3752520975606399</v>
      </c>
      <c r="U33" s="20">
        <v>0.44328249798630098</v>
      </c>
      <c r="V33" s="20">
        <v>0.66573540399229303</v>
      </c>
      <c r="W33" s="20">
        <v>1.21944149776706</v>
      </c>
      <c r="X33" s="20">
        <v>0.73259530967668796</v>
      </c>
      <c r="Y33" s="20">
        <v>1.0352708893120901</v>
      </c>
      <c r="Z33" s="20">
        <v>0.77211586940356602</v>
      </c>
      <c r="AA33" s="20">
        <v>0.69390903184864605</v>
      </c>
      <c r="AB33" s="20">
        <v>0.439588776169201</v>
      </c>
      <c r="AC33" s="20">
        <v>1.0234786456914999</v>
      </c>
      <c r="AD33" s="20">
        <v>0.98461959605013305</v>
      </c>
      <c r="AE33" s="20">
        <v>0.88283664497075398</v>
      </c>
      <c r="AF33" s="20">
        <v>0.40273514614693601</v>
      </c>
      <c r="AG33" s="20">
        <v>1.0817273436550101</v>
      </c>
      <c r="AH33" s="20">
        <v>0.65519018384326499</v>
      </c>
      <c r="AI33" s="20">
        <v>1.1568444938774001</v>
      </c>
      <c r="AJ33" s="20">
        <v>0.77902441637215403</v>
      </c>
      <c r="AL33" s="164">
        <f>IF(AJ33&gt;0,(AJ33-AVERAGE(Z33:AI33))/STDEV(Z33:AI33),"NA")</f>
        <v>-0.11560550756639243</v>
      </c>
      <c r="AM33" s="21">
        <f>AVERAGE(G33:AJ33)</f>
        <v>0.90943037285519124</v>
      </c>
      <c r="AN33" s="21">
        <f>STDEV(G33:AJ33)</f>
        <v>0.30827121538136981</v>
      </c>
      <c r="AO33" s="53"/>
      <c r="AP33" s="74" t="s">
        <v>12</v>
      </c>
    </row>
    <row r="34" spans="1:42" s="30" customFormat="1" x14ac:dyDescent="0.25">
      <c r="A34" s="30" t="s">
        <v>138</v>
      </c>
      <c r="B34" s="24"/>
      <c r="C34" s="25"/>
      <c r="D34" s="25"/>
      <c r="E34" s="19">
        <v>0.185141965071807</v>
      </c>
      <c r="F34" s="19">
        <v>0.82282971939402005</v>
      </c>
      <c r="G34" s="20">
        <v>0.38299285144069301</v>
      </c>
      <c r="H34" s="20">
        <v>0.41661530875659403</v>
      </c>
      <c r="I34" s="20">
        <v>0.61672841933078004</v>
      </c>
      <c r="J34" s="20">
        <v>0.37046347699850901</v>
      </c>
      <c r="K34" s="20">
        <v>0.26345089246335501</v>
      </c>
      <c r="L34" s="20">
        <v>0.49515746802426902</v>
      </c>
      <c r="M34" s="20">
        <v>0.49768790833411403</v>
      </c>
      <c r="N34" s="20">
        <v>0.331398223127986</v>
      </c>
      <c r="O34" s="20">
        <v>0.41718753054910601</v>
      </c>
      <c r="P34" s="20">
        <v>0.28003603988433101</v>
      </c>
      <c r="Q34" s="20">
        <v>0.205658514614981</v>
      </c>
      <c r="R34" s="20">
        <v>0.24621230417322601</v>
      </c>
      <c r="S34" s="20">
        <v>0.31534377348083098</v>
      </c>
      <c r="T34" s="20">
        <v>0.57721090685984</v>
      </c>
      <c r="U34" s="20">
        <v>0.17339959951891101</v>
      </c>
      <c r="V34" s="20">
        <v>0.26626104039510801</v>
      </c>
      <c r="W34" s="20">
        <v>0.51266119162479695</v>
      </c>
      <c r="X34" s="20">
        <v>0.30277527048782699</v>
      </c>
      <c r="Y34" s="20">
        <v>0.45001587433159401</v>
      </c>
      <c r="Z34" s="20">
        <v>0.33187566519080403</v>
      </c>
      <c r="AA34" s="20">
        <v>0.294612933738302</v>
      </c>
      <c r="AB34" s="20">
        <v>0.18454594572549701</v>
      </c>
      <c r="AC34" s="20">
        <v>0.44303498220414</v>
      </c>
      <c r="AD34" s="20">
        <v>0.42594260321544603</v>
      </c>
      <c r="AE34" s="20">
        <v>0.376350708298128</v>
      </c>
      <c r="AF34" s="20">
        <v>0.15857589449047299</v>
      </c>
      <c r="AG34" s="20">
        <v>0.44377755321279999</v>
      </c>
      <c r="AH34" s="20">
        <v>0.26847598875562001</v>
      </c>
      <c r="AI34" s="20">
        <v>0.50029974484085205</v>
      </c>
      <c r="AJ34" s="20">
        <v>0.31920959416722999</v>
      </c>
      <c r="AL34" s="13"/>
      <c r="AP34" s="73"/>
    </row>
    <row r="35" spans="1:42" s="30" customFormat="1" x14ac:dyDescent="0.25">
      <c r="B35" s="24"/>
      <c r="C35" s="25"/>
      <c r="D35" s="25"/>
      <c r="E35" s="19">
        <v>2.2971437833459198</v>
      </c>
      <c r="F35" s="19">
        <v>6.7649301363239296</v>
      </c>
      <c r="G35" s="20">
        <v>3.9468459968042202</v>
      </c>
      <c r="H35" s="20">
        <v>4.2702144617992799</v>
      </c>
      <c r="I35" s="20">
        <v>4.4586922660321102</v>
      </c>
      <c r="J35" s="20">
        <v>2.4365681399153201</v>
      </c>
      <c r="K35" s="20">
        <v>1.8422113486491301</v>
      </c>
      <c r="L35" s="20">
        <v>3.1276303539664299</v>
      </c>
      <c r="M35" s="20">
        <v>2.94701193550295</v>
      </c>
      <c r="N35" s="20">
        <v>2.08213390879691</v>
      </c>
      <c r="O35" s="20">
        <v>2.5445099441877601</v>
      </c>
      <c r="P35" s="20">
        <v>1.79746689274713</v>
      </c>
      <c r="Q35" s="20">
        <v>1.6649743281192799</v>
      </c>
      <c r="R35" s="20">
        <v>1.52045279990246</v>
      </c>
      <c r="S35" s="20">
        <v>1.8085193270077</v>
      </c>
      <c r="T35" s="20">
        <v>3.2517291462010798</v>
      </c>
      <c r="U35" s="20">
        <v>1.10941441145718</v>
      </c>
      <c r="V35" s="20">
        <v>1.64293537837362</v>
      </c>
      <c r="W35" s="20">
        <v>2.88508304898488</v>
      </c>
      <c r="X35" s="20">
        <v>1.75066888169412</v>
      </c>
      <c r="Y35" s="20">
        <v>2.3632809485495199</v>
      </c>
      <c r="Z35" s="20">
        <v>1.7805884804954999</v>
      </c>
      <c r="AA35" s="20">
        <v>1.61933653241721</v>
      </c>
      <c r="AB35" s="20">
        <v>1.0317627516893499</v>
      </c>
      <c r="AC35" s="20">
        <v>2.3454857210977198</v>
      </c>
      <c r="AD35" s="20">
        <v>2.2578733613599602</v>
      </c>
      <c r="AE35" s="20">
        <v>2.0533442111832798</v>
      </c>
      <c r="AF35" s="20">
        <v>1.0014860719262499</v>
      </c>
      <c r="AG35" s="20">
        <v>2.6147612251489298</v>
      </c>
      <c r="AH35" s="20">
        <v>1.5785859654891099</v>
      </c>
      <c r="AI35" s="20">
        <v>2.65900184925006</v>
      </c>
      <c r="AJ35" s="20">
        <v>1.8807865314068299</v>
      </c>
      <c r="AL35" s="13"/>
      <c r="AP35" s="73"/>
    </row>
    <row r="36" spans="1:42" s="90" customFormat="1" x14ac:dyDescent="0.25">
      <c r="A36" s="90" t="s">
        <v>40</v>
      </c>
      <c r="B36" s="89" t="s">
        <v>68</v>
      </c>
      <c r="C36" s="102" t="s">
        <v>57</v>
      </c>
      <c r="D36" s="102" t="s">
        <v>59</v>
      </c>
      <c r="E36" s="103">
        <v>0.62914288460499201</v>
      </c>
      <c r="F36" s="103">
        <v>1.0802863971308601</v>
      </c>
      <c r="G36" s="104">
        <v>0.86423184286213905</v>
      </c>
      <c r="H36" s="104">
        <v>0.96663795750058201</v>
      </c>
      <c r="I36" s="104">
        <v>0.65519488627495204</v>
      </c>
      <c r="J36" s="104">
        <v>1.227342795929</v>
      </c>
      <c r="K36" s="104">
        <v>0.93201202093456204</v>
      </c>
      <c r="L36" s="104">
        <v>0.83117253155159798</v>
      </c>
      <c r="M36" s="104">
        <v>1.6541858536017</v>
      </c>
      <c r="N36" s="104">
        <v>1.25848634013245</v>
      </c>
      <c r="O36" s="104">
        <v>1.17333581992633</v>
      </c>
      <c r="P36" s="104">
        <v>0.75926088774267497</v>
      </c>
      <c r="Q36" s="104">
        <v>0.91749936037993696</v>
      </c>
      <c r="R36" s="104">
        <v>0.79900266313588497</v>
      </c>
      <c r="S36" s="104">
        <v>0.703142521515561</v>
      </c>
      <c r="T36" s="104">
        <v>1.38316666122304</v>
      </c>
      <c r="U36" s="104">
        <v>0.61404421602820503</v>
      </c>
      <c r="V36" s="104">
        <v>0.83892796841819595</v>
      </c>
      <c r="W36" s="104">
        <v>0.67057586339914799</v>
      </c>
      <c r="X36" s="104">
        <v>0.99437700938363105</v>
      </c>
      <c r="Y36" s="104">
        <v>1.0707155204055101</v>
      </c>
      <c r="Z36" s="104">
        <v>0.87661006362799399</v>
      </c>
      <c r="AA36" s="104">
        <v>0.80461205511251699</v>
      </c>
      <c r="AB36" s="104">
        <v>0.94083391860611798</v>
      </c>
      <c r="AC36" s="104">
        <v>1.8474090399188901</v>
      </c>
      <c r="AD36" s="104">
        <v>0.91846048219542897</v>
      </c>
      <c r="AE36" s="104">
        <v>0.75865196525482903</v>
      </c>
      <c r="AF36" s="104">
        <v>0.59033546340403897</v>
      </c>
      <c r="AG36" s="104">
        <v>1.24100040056024</v>
      </c>
      <c r="AH36" s="104">
        <v>1.04535368293847</v>
      </c>
      <c r="AI36" s="104">
        <v>1.35206092459127</v>
      </c>
      <c r="AJ36" s="104">
        <v>1.8360282839751401</v>
      </c>
      <c r="AL36" s="129">
        <f>IF(AJ36&gt;0,(AJ36-AVERAGE(Z36:AI36))/STDEV(Z36:AI36),"NA")</f>
        <v>2.2073531241068496</v>
      </c>
      <c r="AM36" s="105">
        <f>AVERAGE(G36:AJ36)</f>
        <v>1.0174889666843343</v>
      </c>
      <c r="AN36" s="105">
        <f>STDEV(G36:AJ36)</f>
        <v>0.33518942528397283</v>
      </c>
      <c r="AO36" s="132"/>
      <c r="AP36" s="107" t="s">
        <v>13</v>
      </c>
    </row>
    <row r="37" spans="1:42" s="114" customFormat="1" x14ac:dyDescent="0.25">
      <c r="A37" s="114" t="s">
        <v>137</v>
      </c>
      <c r="B37" s="115"/>
      <c r="C37" s="116"/>
      <c r="D37" s="116"/>
      <c r="E37" s="103">
        <v>0.25355466921079101</v>
      </c>
      <c r="F37" s="103">
        <v>0.65565086820431695</v>
      </c>
      <c r="G37" s="104">
        <v>0.51926521636360601</v>
      </c>
      <c r="H37" s="104">
        <v>0.60806675578216796</v>
      </c>
      <c r="I37" s="104">
        <v>0.417501055313382</v>
      </c>
      <c r="J37" s="104">
        <v>0.82058829306369996</v>
      </c>
      <c r="K37" s="104">
        <v>0.61111307740389997</v>
      </c>
      <c r="L37" s="104">
        <v>0.52387729470381705</v>
      </c>
      <c r="M37" s="104">
        <v>1.09352691250914</v>
      </c>
      <c r="N37" s="104">
        <v>0.85145714782132298</v>
      </c>
      <c r="O37" s="104">
        <v>0.81214221504154105</v>
      </c>
      <c r="P37" s="104">
        <v>0.49534953711118801</v>
      </c>
      <c r="Q37" s="104">
        <v>0.601749554196783</v>
      </c>
      <c r="R37" s="104">
        <v>0.51799113791046802</v>
      </c>
      <c r="S37" s="104">
        <v>0.47301774618005399</v>
      </c>
      <c r="T37" s="104">
        <v>0.97127049384520703</v>
      </c>
      <c r="U37" s="104">
        <v>0.42812364677522102</v>
      </c>
      <c r="V37" s="104">
        <v>0.60148446562758495</v>
      </c>
      <c r="W37" s="104">
        <v>0.48063619141840502</v>
      </c>
      <c r="X37" s="104">
        <v>0.71141711329275603</v>
      </c>
      <c r="Y37" s="104">
        <v>0.76139582214078505</v>
      </c>
      <c r="Z37" s="104">
        <v>0.62738322024302495</v>
      </c>
      <c r="AA37" s="104">
        <v>0.57340408358077199</v>
      </c>
      <c r="AB37" s="104">
        <v>0.67008853527446899</v>
      </c>
      <c r="AC37" s="104">
        <v>1.32229304327913</v>
      </c>
      <c r="AD37" s="104">
        <v>0.66352594522463004</v>
      </c>
      <c r="AE37" s="104">
        <v>0.53328790586929797</v>
      </c>
      <c r="AF37" s="104">
        <v>0.41214355809221898</v>
      </c>
      <c r="AG37" s="104">
        <v>0.83909078688010597</v>
      </c>
      <c r="AH37" s="104">
        <v>0.72893426792083704</v>
      </c>
      <c r="AI37" s="104">
        <v>0.87838877247282798</v>
      </c>
      <c r="AJ37" s="104">
        <v>1.24314081936049</v>
      </c>
      <c r="AL37" s="109"/>
      <c r="AP37" s="118"/>
    </row>
    <row r="38" spans="1:42" s="114" customFormat="1" x14ac:dyDescent="0.25">
      <c r="B38" s="115"/>
      <c r="C38" s="116"/>
      <c r="D38" s="116"/>
      <c r="E38" s="103">
        <v>1.50487626961327</v>
      </c>
      <c r="F38" s="103">
        <v>1.78076898049304</v>
      </c>
      <c r="G38" s="104">
        <v>1.4313026374261699</v>
      </c>
      <c r="H38" s="104">
        <v>1.53484905562455</v>
      </c>
      <c r="I38" s="104">
        <v>1.0219618599625899</v>
      </c>
      <c r="J38" s="104">
        <v>1.8367974453650899</v>
      </c>
      <c r="K38" s="104">
        <v>1.41853465960051</v>
      </c>
      <c r="L38" s="104">
        <v>1.3126871644484801</v>
      </c>
      <c r="M38" s="104">
        <v>2.5113544952914801</v>
      </c>
      <c r="N38" s="104">
        <v>1.8611101429427499</v>
      </c>
      <c r="O38" s="104">
        <v>1.6951066009406599</v>
      </c>
      <c r="P38" s="104">
        <v>1.15848984997477</v>
      </c>
      <c r="Q38" s="104">
        <v>1.39603929253758</v>
      </c>
      <c r="R38" s="104">
        <v>1.2269861145443299</v>
      </c>
      <c r="S38" s="104">
        <v>1.04147673183252</v>
      </c>
      <c r="T38" s="104">
        <v>1.97278831773543</v>
      </c>
      <c r="U38" s="104">
        <v>0.877815511980504</v>
      </c>
      <c r="V38" s="104">
        <v>1.1689521101371301</v>
      </c>
      <c r="W38" s="104">
        <v>0.933746310503201</v>
      </c>
      <c r="X38" s="104">
        <v>1.38942489403146</v>
      </c>
      <c r="Y38" s="104">
        <v>1.5055033315117701</v>
      </c>
      <c r="Z38" s="104">
        <v>1.22362451877849</v>
      </c>
      <c r="AA38" s="104">
        <v>1.1277098966036501</v>
      </c>
      <c r="AB38" s="104">
        <v>1.3202694522966001</v>
      </c>
      <c r="AC38" s="104">
        <v>2.5849021994299601</v>
      </c>
      <c r="AD38" s="104">
        <v>1.27029124260022</v>
      </c>
      <c r="AE38" s="104">
        <v>1.07693657866443</v>
      </c>
      <c r="AF38" s="104">
        <v>0.84267262068802895</v>
      </c>
      <c r="AG38" s="104">
        <v>1.8367896281812</v>
      </c>
      <c r="AH38" s="104">
        <v>1.49848189088576</v>
      </c>
      <c r="AI38" s="104">
        <v>2.0860404510572299</v>
      </c>
      <c r="AJ38" s="104">
        <v>2.7223605215239299</v>
      </c>
      <c r="AL38" s="109"/>
      <c r="AP38" s="118"/>
    </row>
    <row r="39" spans="1:42" x14ac:dyDescent="0.25">
      <c r="A39" s="13" t="s">
        <v>41</v>
      </c>
      <c r="B39" s="14" t="s">
        <v>68</v>
      </c>
      <c r="C39" s="18" t="s">
        <v>57</v>
      </c>
      <c r="D39" s="18" t="s">
        <v>59</v>
      </c>
      <c r="E39" s="19">
        <v>0.27423462248441099</v>
      </c>
      <c r="F39" s="19">
        <v>0.43875139675792102</v>
      </c>
      <c r="G39" s="20">
        <v>0.43856415838219698</v>
      </c>
      <c r="H39" s="20">
        <v>0.43771416260448398</v>
      </c>
      <c r="I39" s="20">
        <v>0.378579203002401</v>
      </c>
      <c r="J39" s="20">
        <v>0.54388416956825802</v>
      </c>
      <c r="K39" s="20">
        <v>0.48143649511827902</v>
      </c>
      <c r="L39" s="20">
        <v>0.513467333735808</v>
      </c>
      <c r="M39" s="20">
        <v>0.51522970794603595</v>
      </c>
      <c r="N39" s="20">
        <v>0.69380341018805203</v>
      </c>
      <c r="O39" s="20">
        <v>0.55777382117367602</v>
      </c>
      <c r="P39" s="20">
        <v>0.48306208800831801</v>
      </c>
      <c r="Q39" s="20">
        <v>0.45319782466217201</v>
      </c>
      <c r="R39" s="20">
        <v>0.38366096719130499</v>
      </c>
      <c r="S39" s="20">
        <v>0.47323350794013103</v>
      </c>
      <c r="T39" s="20">
        <v>0.478594175331852</v>
      </c>
      <c r="U39" s="20">
        <v>0.52030600922339398</v>
      </c>
      <c r="V39" s="20">
        <v>0.42021357417875399</v>
      </c>
      <c r="W39" s="20">
        <v>0.355850173327657</v>
      </c>
      <c r="X39" s="20">
        <v>0.41870538738812602</v>
      </c>
      <c r="Y39" s="20">
        <v>0.50135978192114095</v>
      </c>
      <c r="Z39" s="20">
        <v>0.46026086733376897</v>
      </c>
      <c r="AA39" s="20">
        <v>0.3270966287948</v>
      </c>
      <c r="AB39" s="20">
        <v>0.70611857318040006</v>
      </c>
      <c r="AC39" s="20">
        <v>0.71343602965470898</v>
      </c>
      <c r="AD39" s="20">
        <v>0.55746201634432302</v>
      </c>
      <c r="AE39" s="20">
        <v>0.35554481751580203</v>
      </c>
      <c r="AF39" s="20">
        <v>0.34350739592400398</v>
      </c>
      <c r="AG39" s="20">
        <v>0.50771527366565505</v>
      </c>
      <c r="AH39" s="20">
        <v>0.51914838932757801</v>
      </c>
      <c r="AI39" s="20">
        <v>0.43798969043967201</v>
      </c>
      <c r="AJ39" s="20">
        <v>0.74795313879670999</v>
      </c>
      <c r="AL39" s="164">
        <f>IF(AJ39&gt;0,(AJ39-AVERAGE(Z39:AI39))/STDEV(Z39:AI39),"NA")</f>
        <v>1.845855685665776</v>
      </c>
      <c r="AM39" s="21">
        <f>AVERAGE(G39:AJ39)</f>
        <v>0.49082895906231538</v>
      </c>
      <c r="AN39" s="21">
        <f>STDEV(G39:AJ39)</f>
        <v>0.10966024299200959</v>
      </c>
      <c r="AO39" s="53"/>
      <c r="AP39" s="74" t="s">
        <v>14</v>
      </c>
    </row>
    <row r="40" spans="1:42" s="30" customFormat="1" x14ac:dyDescent="0.25">
      <c r="A40" s="30" t="s">
        <v>134</v>
      </c>
      <c r="B40" s="24"/>
      <c r="C40" s="25"/>
      <c r="D40" s="25"/>
      <c r="E40" s="19">
        <v>0.156478602129517</v>
      </c>
      <c r="F40" s="19">
        <v>0.27866482770393203</v>
      </c>
      <c r="G40" s="20">
        <v>0.28497276393563098</v>
      </c>
      <c r="H40" s="20">
        <v>0.29267717865884002</v>
      </c>
      <c r="I40" s="20">
        <v>0.252620620146848</v>
      </c>
      <c r="J40" s="20">
        <v>0.36684600634849002</v>
      </c>
      <c r="K40" s="20">
        <v>0.32579307996031798</v>
      </c>
      <c r="L40" s="20">
        <v>0.33946886149785999</v>
      </c>
      <c r="M40" s="20">
        <v>0.35007377682022001</v>
      </c>
      <c r="N40" s="20">
        <v>0.48208388272929897</v>
      </c>
      <c r="O40" s="20">
        <v>0.389080270008891</v>
      </c>
      <c r="P40" s="20">
        <v>0.33403823844114899</v>
      </c>
      <c r="Q40" s="20">
        <v>0.31050135587162703</v>
      </c>
      <c r="R40" s="20">
        <v>0.260174284497665</v>
      </c>
      <c r="S40" s="20">
        <v>0.32101130874943601</v>
      </c>
      <c r="T40" s="20">
        <v>0.32094847289202799</v>
      </c>
      <c r="U40" s="20">
        <v>0.35660603237028399</v>
      </c>
      <c r="V40" s="20">
        <v>0.28842811333141699</v>
      </c>
      <c r="W40" s="20">
        <v>0.24136826947415499</v>
      </c>
      <c r="X40" s="20">
        <v>0.28448189043572802</v>
      </c>
      <c r="Y40" s="20">
        <v>0.34322305065466302</v>
      </c>
      <c r="Z40" s="20">
        <v>0.319354352446236</v>
      </c>
      <c r="AA40" s="20">
        <v>0.22070636915209699</v>
      </c>
      <c r="AB40" s="20">
        <v>0.49364957563129003</v>
      </c>
      <c r="AC40" s="20">
        <v>0.498812454144551</v>
      </c>
      <c r="AD40" s="20">
        <v>0.38739781444812299</v>
      </c>
      <c r="AE40" s="20">
        <v>0.24742832211787899</v>
      </c>
      <c r="AF40" s="20">
        <v>0.235807503020313</v>
      </c>
      <c r="AG40" s="20">
        <v>0.353900539543412</v>
      </c>
      <c r="AH40" s="20">
        <v>0.36649111646543497</v>
      </c>
      <c r="AI40" s="20">
        <v>0.30100961498876999</v>
      </c>
      <c r="AJ40" s="20">
        <v>0.52212302695267798</v>
      </c>
      <c r="AL40" s="13"/>
      <c r="AP40" s="73"/>
    </row>
    <row r="41" spans="1:42" s="30" customFormat="1" x14ac:dyDescent="0.25">
      <c r="B41" s="24"/>
      <c r="C41" s="25"/>
      <c r="D41" s="25"/>
      <c r="E41" s="19">
        <v>0.47032557292987198</v>
      </c>
      <c r="F41" s="19">
        <v>0.68632046788135903</v>
      </c>
      <c r="G41" s="20">
        <v>0.66993329036331795</v>
      </c>
      <c r="H41" s="20">
        <v>0.64992602399852395</v>
      </c>
      <c r="I41" s="20">
        <v>0.56292584333518603</v>
      </c>
      <c r="J41" s="20">
        <v>0.80118219123776402</v>
      </c>
      <c r="K41" s="20">
        <v>0.70641148488728001</v>
      </c>
      <c r="L41" s="20">
        <v>0.77139369440044903</v>
      </c>
      <c r="M41" s="20">
        <v>0.75331727396431103</v>
      </c>
      <c r="N41" s="20">
        <v>0.99207725129475599</v>
      </c>
      <c r="O41" s="20">
        <v>0.79402432332616402</v>
      </c>
      <c r="P41" s="20">
        <v>0.69354836002053</v>
      </c>
      <c r="Q41" s="20">
        <v>0.65663900212014104</v>
      </c>
      <c r="R41" s="20">
        <v>0.56104643393452003</v>
      </c>
      <c r="S41" s="20">
        <v>0.69230707688145099</v>
      </c>
      <c r="T41" s="20">
        <v>0.70829903618258605</v>
      </c>
      <c r="U41" s="20">
        <v>0.75372602438851999</v>
      </c>
      <c r="V41" s="20">
        <v>0.60746406573068501</v>
      </c>
      <c r="W41" s="20">
        <v>0.51987270202167501</v>
      </c>
      <c r="X41" s="20">
        <v>0.611205740862937</v>
      </c>
      <c r="Y41" s="20">
        <v>0.727044635926965</v>
      </c>
      <c r="Z41" s="20">
        <v>0.65818911363153099</v>
      </c>
      <c r="AA41" s="20">
        <v>0.48015980302442102</v>
      </c>
      <c r="AB41" s="20">
        <v>1.00354259527766</v>
      </c>
      <c r="AC41" s="20">
        <v>1.01387715963729</v>
      </c>
      <c r="AD41" s="20">
        <v>0.79670766947626503</v>
      </c>
      <c r="AE41" s="20">
        <v>0.50667204665282795</v>
      </c>
      <c r="AF41" s="20">
        <v>0.49624128137046802</v>
      </c>
      <c r="AG41" s="20">
        <v>0.72314388690269005</v>
      </c>
      <c r="AH41" s="20">
        <v>0.729963959896896</v>
      </c>
      <c r="AI41" s="20">
        <v>0.63234067889594803</v>
      </c>
      <c r="AJ41" s="20">
        <v>1.0649936277688301</v>
      </c>
      <c r="AL41" s="13"/>
      <c r="AP41" s="73"/>
    </row>
    <row r="42" spans="1:42" s="104" customFormat="1" x14ac:dyDescent="0.25">
      <c r="A42" s="90" t="s">
        <v>42</v>
      </c>
      <c r="B42" s="89" t="s">
        <v>68</v>
      </c>
      <c r="C42" s="102" t="s">
        <v>58</v>
      </c>
      <c r="D42" s="102" t="s">
        <v>61</v>
      </c>
      <c r="E42" s="103">
        <v>0.66352510107061702</v>
      </c>
      <c r="F42" s="103">
        <v>0.51225139645617601</v>
      </c>
      <c r="G42" s="104">
        <v>0.46580999883389101</v>
      </c>
      <c r="H42" s="104">
        <v>0.61779231014673097</v>
      </c>
      <c r="I42" s="104">
        <v>0.81483060685832298</v>
      </c>
      <c r="J42" s="104">
        <v>0.653615629603576</v>
      </c>
      <c r="K42" s="104">
        <v>0.83702674725361503</v>
      </c>
      <c r="L42" s="104">
        <v>0.47957727182676402</v>
      </c>
      <c r="M42" s="104">
        <v>0.87984514538913905</v>
      </c>
      <c r="N42" s="104">
        <v>0.56598939837038398</v>
      </c>
      <c r="O42" s="104">
        <v>0.80584696168001702</v>
      </c>
      <c r="P42" s="104">
        <v>0.68021722517802397</v>
      </c>
      <c r="Q42" s="104">
        <v>0.412773286595494</v>
      </c>
      <c r="R42" s="104">
        <v>0.52790411504437396</v>
      </c>
      <c r="S42" s="104">
        <v>0.61829006077227999</v>
      </c>
      <c r="T42" s="104">
        <v>0.890333681459058</v>
      </c>
      <c r="U42" s="104">
        <v>0.640214796866723</v>
      </c>
      <c r="V42" s="104">
        <v>0.619967894215115</v>
      </c>
      <c r="W42" s="104">
        <v>0.52403080308232397</v>
      </c>
      <c r="X42" s="104">
        <v>0.47197190924069299</v>
      </c>
      <c r="Y42" s="104">
        <v>0.76797210930228199</v>
      </c>
      <c r="Z42" s="104">
        <v>0.51138237569981804</v>
      </c>
      <c r="AA42" s="104">
        <v>0.394864093132273</v>
      </c>
      <c r="AB42" s="104">
        <v>0.86696268171388102</v>
      </c>
      <c r="AC42" s="104">
        <v>0.868773101568308</v>
      </c>
      <c r="AD42" s="104">
        <v>0.75069572379620497</v>
      </c>
      <c r="AE42" s="104">
        <v>0.51597414432031496</v>
      </c>
      <c r="AF42" s="104">
        <v>0.42868628880156801</v>
      </c>
      <c r="AG42" s="104">
        <v>0.91507945246686995</v>
      </c>
      <c r="AH42" s="104">
        <v>0.76198486511410202</v>
      </c>
      <c r="AI42" s="104">
        <v>0.82051116268749202</v>
      </c>
      <c r="AJ42" s="104">
        <v>1.0083650816383301</v>
      </c>
      <c r="AL42" s="129">
        <f>IF(AJ42&gt;0,(AJ42-AVERAGE(Z42:AI42))/STDEV(Z42:AI42),"NA")</f>
        <v>1.6311997763213404</v>
      </c>
      <c r="AM42" s="105">
        <f>AVERAGE(G42:AJ42)</f>
        <v>0.67057629742193225</v>
      </c>
      <c r="AN42" s="105">
        <f>STDEV(G42:AJ42)</f>
        <v>0.17494976115618877</v>
      </c>
      <c r="AO42" s="132"/>
      <c r="AP42" s="107" t="s">
        <v>15</v>
      </c>
    </row>
    <row r="43" spans="1:42" s="117" customFormat="1" x14ac:dyDescent="0.25">
      <c r="A43" s="114" t="s">
        <v>133</v>
      </c>
      <c r="B43" s="115"/>
      <c r="C43" s="116"/>
      <c r="D43" s="116"/>
      <c r="E43" s="103">
        <v>0.32881185485689601</v>
      </c>
      <c r="F43" s="103">
        <v>0.29314567549526099</v>
      </c>
      <c r="G43" s="104">
        <v>0.28264962147575301</v>
      </c>
      <c r="H43" s="104">
        <v>0.40554823082459701</v>
      </c>
      <c r="I43" s="104">
        <v>0.54520349169998605</v>
      </c>
      <c r="J43" s="104">
        <v>0.43787217596738198</v>
      </c>
      <c r="K43" s="104">
        <v>0.56272422868440097</v>
      </c>
      <c r="L43" s="104">
        <v>0.30522627553872</v>
      </c>
      <c r="M43" s="104">
        <v>0.59083089095412999</v>
      </c>
      <c r="N43" s="104">
        <v>0.38110040409298102</v>
      </c>
      <c r="O43" s="104">
        <v>0.55717719304549096</v>
      </c>
      <c r="P43" s="104">
        <v>0.47308430540789198</v>
      </c>
      <c r="Q43" s="104">
        <v>0.28280243174108799</v>
      </c>
      <c r="R43" s="104">
        <v>0.36051627002498099</v>
      </c>
      <c r="S43" s="104">
        <v>0.42346516046232302</v>
      </c>
      <c r="T43" s="104">
        <v>0.60680414636265501</v>
      </c>
      <c r="U43" s="104">
        <v>0.44796273196569503</v>
      </c>
      <c r="V43" s="104">
        <v>0.43906929221532898</v>
      </c>
      <c r="W43" s="104">
        <v>0.36991854504930599</v>
      </c>
      <c r="X43" s="104">
        <v>0.32945588254632302</v>
      </c>
      <c r="Y43" s="104">
        <v>0.54668235592993397</v>
      </c>
      <c r="Z43" s="104">
        <v>0.363617472671458</v>
      </c>
      <c r="AA43" s="104">
        <v>0.27852698191382502</v>
      </c>
      <c r="AB43" s="104">
        <v>0.61732831458745596</v>
      </c>
      <c r="AC43" s="104">
        <v>0.62197991563465105</v>
      </c>
      <c r="AD43" s="104">
        <v>0.54230367051945505</v>
      </c>
      <c r="AE43" s="104">
        <v>0.372388168772536</v>
      </c>
      <c r="AF43" s="104">
        <v>0.30602947186381402</v>
      </c>
      <c r="AG43" s="104">
        <v>0.65872751619427605</v>
      </c>
      <c r="AH43" s="104">
        <v>0.54602241359647297</v>
      </c>
      <c r="AI43" s="104">
        <v>0.58257470557524005</v>
      </c>
      <c r="AJ43" s="104">
        <v>0.71860504573732398</v>
      </c>
      <c r="AL43" s="109"/>
      <c r="AM43" s="90"/>
      <c r="AN43" s="90"/>
      <c r="AP43" s="118"/>
    </row>
    <row r="44" spans="1:42" s="117" customFormat="1" x14ac:dyDescent="0.25">
      <c r="A44" s="114"/>
      <c r="B44" s="115"/>
      <c r="C44" s="116"/>
      <c r="D44" s="116"/>
      <c r="E44" s="103">
        <v>1.32734707926552</v>
      </c>
      <c r="F44" s="103">
        <v>0.89339475852477102</v>
      </c>
      <c r="G44" s="104">
        <v>0.76373083962151</v>
      </c>
      <c r="H44" s="104">
        <v>0.93838386256551498</v>
      </c>
      <c r="I44" s="104">
        <v>1.2151716061997799</v>
      </c>
      <c r="J44" s="104">
        <v>0.972679998383156</v>
      </c>
      <c r="K44" s="104">
        <v>1.2422117575167499</v>
      </c>
      <c r="L44" s="104">
        <v>0.749578775902635</v>
      </c>
      <c r="M44" s="104">
        <v>1.3073093340214601</v>
      </c>
      <c r="N44" s="104">
        <v>0.83732081258603497</v>
      </c>
      <c r="O44" s="104">
        <v>1.16145864700986</v>
      </c>
      <c r="P44" s="104">
        <v>0.97417897198917403</v>
      </c>
      <c r="Q44" s="104">
        <v>0.59966690582680204</v>
      </c>
      <c r="R44" s="104">
        <v>0.76958793642110401</v>
      </c>
      <c r="S44" s="104">
        <v>0.89906780768876304</v>
      </c>
      <c r="T44" s="104">
        <v>1.3024771825188</v>
      </c>
      <c r="U44" s="104">
        <v>0.91105823810068698</v>
      </c>
      <c r="V44" s="104">
        <v>0.87135705006986997</v>
      </c>
      <c r="W44" s="104">
        <v>0.73874934265435399</v>
      </c>
      <c r="X44" s="104">
        <v>0.67285959746625001</v>
      </c>
      <c r="Y44" s="104">
        <v>1.0740225080397201</v>
      </c>
      <c r="Z44" s="104">
        <v>0.71571886940503204</v>
      </c>
      <c r="AA44" s="104">
        <v>0.55690538737957296</v>
      </c>
      <c r="AB44" s="104">
        <v>1.2123465493657199</v>
      </c>
      <c r="AC44" s="104">
        <v>1.20812595522702</v>
      </c>
      <c r="AD44" s="104">
        <v>1.03411531096982</v>
      </c>
      <c r="AE44" s="104">
        <v>0.71121551180203701</v>
      </c>
      <c r="AF44" s="104">
        <v>0.59727641135311504</v>
      </c>
      <c r="AG44" s="104">
        <v>1.26541034073821</v>
      </c>
      <c r="AH44" s="104">
        <v>1.0584752579718399</v>
      </c>
      <c r="AI44" s="104">
        <v>1.1506843270629801</v>
      </c>
      <c r="AJ44" s="104">
        <v>1.40945027678347</v>
      </c>
      <c r="AL44" s="109"/>
      <c r="AM44" s="90"/>
      <c r="AN44" s="90"/>
      <c r="AP44" s="118"/>
    </row>
    <row r="45" spans="1:42" s="33" customFormat="1" x14ac:dyDescent="0.25">
      <c r="A45" s="33" t="s">
        <v>43</v>
      </c>
      <c r="B45" s="37" t="s">
        <v>68</v>
      </c>
      <c r="C45" s="35" t="s">
        <v>58</v>
      </c>
      <c r="D45" s="35" t="s">
        <v>61</v>
      </c>
      <c r="E45" s="19">
        <v>1.1092847145845901</v>
      </c>
      <c r="F45" s="19">
        <v>1.93144823238298</v>
      </c>
      <c r="G45" s="20">
        <v>1.9519531456933601</v>
      </c>
      <c r="H45" s="20">
        <v>1.94528354465426</v>
      </c>
      <c r="I45" s="57">
        <v>1.76539168292455</v>
      </c>
      <c r="J45" s="20">
        <v>1.33965377356507</v>
      </c>
      <c r="K45" s="20">
        <v>1.8682921765129199</v>
      </c>
      <c r="L45" s="20">
        <v>1.7775219373123801</v>
      </c>
      <c r="M45" s="20">
        <v>2.2092500146767802</v>
      </c>
      <c r="N45" s="20">
        <v>1.7720556922252699</v>
      </c>
      <c r="O45" s="20">
        <v>2.08777198833786</v>
      </c>
      <c r="P45" s="20">
        <v>2.2206681686429799</v>
      </c>
      <c r="Q45" s="20">
        <v>1.8798514994669999</v>
      </c>
      <c r="R45" s="20">
        <v>1.6513003442679499</v>
      </c>
      <c r="S45" s="20">
        <v>2.12660972346904</v>
      </c>
      <c r="T45" s="20">
        <v>2.5677967581932402</v>
      </c>
      <c r="U45" s="20">
        <v>2.1608815974531899</v>
      </c>
      <c r="V45" s="20">
        <v>2.4018707933056902</v>
      </c>
      <c r="W45" s="20">
        <v>1.8502216657486501</v>
      </c>
      <c r="X45" s="20">
        <v>1.1900844226213301</v>
      </c>
      <c r="Y45" s="20">
        <v>1.98939423800337</v>
      </c>
      <c r="Z45" s="20">
        <v>1.77950603055683</v>
      </c>
      <c r="AA45" s="20">
        <v>1.49154674786715</v>
      </c>
      <c r="AB45" s="20">
        <v>2.2401553974167698</v>
      </c>
      <c r="AC45" s="20">
        <v>2.18898680234676</v>
      </c>
      <c r="AD45" s="20">
        <v>2.1890723878685501</v>
      </c>
      <c r="AE45" s="20">
        <v>1.9408429824559199</v>
      </c>
      <c r="AF45" s="20">
        <v>1.56595002493924</v>
      </c>
      <c r="AG45" s="20">
        <v>1.9515727263696101</v>
      </c>
      <c r="AH45" s="20">
        <v>1.7704010238233401</v>
      </c>
      <c r="AI45" s="20">
        <v>2.4000049865373598</v>
      </c>
      <c r="AJ45" s="20">
        <v>1.99905733902272</v>
      </c>
      <c r="AL45" s="164">
        <f>IF(AJ45&gt;0,(AJ45-AVERAGE(Z45:AI45))/STDEV(Z45:AI45),"NA")</f>
        <v>0.15654647210393993</v>
      </c>
      <c r="AM45" s="21">
        <f>AVERAGE(G45:AJ45)</f>
        <v>1.9424316538759716</v>
      </c>
      <c r="AN45" s="21">
        <f>STDEV(G45:AJ45)</f>
        <v>0.31070285847952372</v>
      </c>
      <c r="AO45" s="53"/>
      <c r="AP45" s="75" t="s">
        <v>16</v>
      </c>
    </row>
    <row r="46" spans="1:42" x14ac:dyDescent="0.25">
      <c r="A46" s="151" t="s">
        <v>132</v>
      </c>
      <c r="B46" s="17"/>
      <c r="C46" s="18"/>
      <c r="D46" s="18"/>
      <c r="E46" s="19">
        <v>0.63078279675063198</v>
      </c>
      <c r="F46" s="19">
        <v>1.2747733847274501</v>
      </c>
      <c r="G46" s="20">
        <v>1.37444900908515</v>
      </c>
      <c r="H46" s="20">
        <v>1.4354593139549701</v>
      </c>
      <c r="I46" s="20">
        <v>1.3247247203663199</v>
      </c>
      <c r="J46" s="20">
        <v>0.95420260571585902</v>
      </c>
      <c r="K46" s="20">
        <v>1.35285075115065</v>
      </c>
      <c r="L46" s="20">
        <v>1.2801849180140299</v>
      </c>
      <c r="M46" s="20">
        <v>1.64869730973385</v>
      </c>
      <c r="N46" s="20">
        <v>1.3514462372218901</v>
      </c>
      <c r="O46" s="20">
        <v>1.60982049393036</v>
      </c>
      <c r="P46" s="20">
        <v>1.65267758397679</v>
      </c>
      <c r="Q46" s="20">
        <v>1.3622434682053901</v>
      </c>
      <c r="R46" s="20">
        <v>1.2237227055611599</v>
      </c>
      <c r="S46" s="20">
        <v>1.6004224226960599</v>
      </c>
      <c r="T46" s="20">
        <v>1.92090467364634</v>
      </c>
      <c r="U46" s="20">
        <v>1.63059195815292</v>
      </c>
      <c r="V46" s="20">
        <v>1.8312548245451299</v>
      </c>
      <c r="W46" s="20">
        <v>1.41503256838473</v>
      </c>
      <c r="X46" s="20">
        <v>0.90984538984954599</v>
      </c>
      <c r="Y46" s="20">
        <v>1.52940545260279</v>
      </c>
      <c r="Z46" s="20">
        <v>1.3627662507241001</v>
      </c>
      <c r="AA46" s="20">
        <v>1.14200431098557</v>
      </c>
      <c r="AB46" s="20">
        <v>1.7195998710170199</v>
      </c>
      <c r="AC46" s="20">
        <v>1.6327551544744301</v>
      </c>
      <c r="AD46" s="20">
        <v>1.6890751948589</v>
      </c>
      <c r="AE46" s="20">
        <v>1.4916299383240399</v>
      </c>
      <c r="AF46" s="20">
        <v>1.19338439387107</v>
      </c>
      <c r="AG46" s="20">
        <v>1.49191085447848</v>
      </c>
      <c r="AH46" s="20">
        <v>1.3648210480232901</v>
      </c>
      <c r="AI46" s="20">
        <v>1.8511728600577799</v>
      </c>
      <c r="AJ46" s="20">
        <v>1.5439007236888</v>
      </c>
      <c r="AM46" s="28"/>
      <c r="AN46" s="28"/>
      <c r="AP46" s="74"/>
    </row>
    <row r="47" spans="1:42" x14ac:dyDescent="0.25">
      <c r="B47" s="17"/>
      <c r="C47" s="18"/>
      <c r="D47" s="18"/>
      <c r="E47" s="19">
        <v>1.9769653240068299</v>
      </c>
      <c r="F47" s="19">
        <v>2.9562148572314002</v>
      </c>
      <c r="G47" s="20">
        <v>2.7865417308218898</v>
      </c>
      <c r="H47" s="20">
        <v>2.6472604732607001</v>
      </c>
      <c r="I47" s="20">
        <v>2.36119672950421</v>
      </c>
      <c r="J47" s="20">
        <v>1.8869615069302299</v>
      </c>
      <c r="K47" s="20">
        <v>2.5915756328315398</v>
      </c>
      <c r="L47" s="20">
        <v>2.4791761819343798</v>
      </c>
      <c r="M47" s="20">
        <v>2.9733276695008199</v>
      </c>
      <c r="N47" s="20">
        <v>2.3319560107686099</v>
      </c>
      <c r="O47" s="20">
        <v>2.7181640772185398</v>
      </c>
      <c r="P47" s="20">
        <v>2.9958605522897401</v>
      </c>
      <c r="Q47" s="20">
        <v>2.6052627579165399</v>
      </c>
      <c r="R47" s="20">
        <v>2.2359662489612102</v>
      </c>
      <c r="S47" s="20">
        <v>2.8366874162749198</v>
      </c>
      <c r="T47" s="20">
        <v>3.4469151323359499</v>
      </c>
      <c r="U47" s="20">
        <v>2.8753408999961398</v>
      </c>
      <c r="V47" s="20">
        <v>3.1639384865812299</v>
      </c>
      <c r="W47" s="20">
        <v>2.42838081053366</v>
      </c>
      <c r="X47" s="20">
        <v>1.5610571172382299</v>
      </c>
      <c r="Y47" s="20">
        <v>2.5974799316675101</v>
      </c>
      <c r="Z47" s="20">
        <v>2.3320351417380598</v>
      </c>
      <c r="AA47" s="20">
        <v>1.9545252956817301</v>
      </c>
      <c r="AB47" s="20">
        <v>2.93020025067477</v>
      </c>
      <c r="AC47" s="20">
        <v>2.9481216981783001</v>
      </c>
      <c r="AD47" s="20">
        <v>2.8483757808319998</v>
      </c>
      <c r="AE47" s="20">
        <v>2.5351903936496498</v>
      </c>
      <c r="AF47" s="20">
        <v>2.0619387295337401</v>
      </c>
      <c r="AG47" s="20">
        <v>2.5627165465813802</v>
      </c>
      <c r="AH47" s="20">
        <v>2.3049899742369799</v>
      </c>
      <c r="AI47" s="20">
        <v>3.1250094725248001</v>
      </c>
      <c r="AJ47" s="20">
        <v>2.59840193997531</v>
      </c>
      <c r="AM47" s="28"/>
      <c r="AN47" s="28"/>
      <c r="AP47" s="74"/>
    </row>
    <row r="48" spans="1:42" s="90" customFormat="1" x14ac:dyDescent="0.25">
      <c r="A48" s="90" t="s">
        <v>44</v>
      </c>
      <c r="B48" s="89" t="s">
        <v>68</v>
      </c>
      <c r="C48" s="102" t="s">
        <v>57</v>
      </c>
      <c r="D48" s="102" t="s">
        <v>59</v>
      </c>
      <c r="E48" s="103">
        <v>0.85359365377805496</v>
      </c>
      <c r="F48" s="103">
        <v>1.9183749428802199</v>
      </c>
      <c r="G48" s="104">
        <v>1.7140921938612199</v>
      </c>
      <c r="H48" s="104">
        <v>1.3342111262346601</v>
      </c>
      <c r="I48" s="104">
        <v>1.5204300721200901</v>
      </c>
      <c r="J48" s="104">
        <v>1.50270856865574</v>
      </c>
      <c r="K48" s="104">
        <v>1.24370475195194</v>
      </c>
      <c r="L48" s="104">
        <v>1.17305546561754</v>
      </c>
      <c r="M48" s="104">
        <v>1.5678127954427901</v>
      </c>
      <c r="N48" s="104">
        <v>1.40870385201874</v>
      </c>
      <c r="O48" s="104">
        <v>1.4273259318029701</v>
      </c>
      <c r="P48" s="104">
        <v>1.30483727155429</v>
      </c>
      <c r="Q48" s="104">
        <v>1.3413217935872499</v>
      </c>
      <c r="R48" s="104">
        <v>1.00376280860401</v>
      </c>
      <c r="S48" s="104">
        <v>1.17120309544455</v>
      </c>
      <c r="T48" s="104">
        <v>1.6500923600191699</v>
      </c>
      <c r="U48" s="104">
        <v>1.02470984387523</v>
      </c>
      <c r="V48" s="104">
        <v>1.05566061996371</v>
      </c>
      <c r="W48" s="104">
        <v>1.30940717510583</v>
      </c>
      <c r="X48" s="104">
        <v>1.31906535400845</v>
      </c>
      <c r="Y48" s="104">
        <v>1.11854239701045</v>
      </c>
      <c r="Z48" s="104">
        <v>1.41849758030132</v>
      </c>
      <c r="AA48" s="104">
        <v>1.0069565961200899</v>
      </c>
      <c r="AB48" s="104">
        <v>0.95653774036069705</v>
      </c>
      <c r="AC48" s="104">
        <v>1.4783375389576701</v>
      </c>
      <c r="AD48" s="104">
        <v>1.28114731777488</v>
      </c>
      <c r="AE48" s="104">
        <v>1.0158826527736</v>
      </c>
      <c r="AF48" s="104">
        <v>0.85183524927494603</v>
      </c>
      <c r="AG48" s="104">
        <v>1.33490417280963</v>
      </c>
      <c r="AH48" s="104">
        <v>0.74274177367374195</v>
      </c>
      <c r="AI48" s="104">
        <v>1.34022590107654</v>
      </c>
      <c r="AJ48" s="104">
        <v>1.2536605431000001</v>
      </c>
      <c r="AL48" s="129">
        <f>IF(AJ48&gt;0,(AJ48-AVERAGE(Z48:AI48))/STDEV(Z48:AI48),"NA")</f>
        <v>0.43059266186064288</v>
      </c>
      <c r="AM48" s="105">
        <f>AVERAGE(G48:AJ48)</f>
        <v>1.2623791514367251</v>
      </c>
      <c r="AN48" s="105">
        <f>STDEV(G48:AJ48)</f>
        <v>0.23367691562425391</v>
      </c>
      <c r="AO48" s="132"/>
      <c r="AP48" s="107" t="s">
        <v>17</v>
      </c>
    </row>
    <row r="49" spans="1:42" s="114" customFormat="1" x14ac:dyDescent="0.25">
      <c r="A49" s="154" t="s">
        <v>131</v>
      </c>
      <c r="B49" s="115"/>
      <c r="C49" s="116"/>
      <c r="D49" s="116"/>
      <c r="E49" s="103">
        <v>0.58791951472329396</v>
      </c>
      <c r="F49" s="103">
        <v>1.3434615503221801</v>
      </c>
      <c r="G49" s="104">
        <v>1.2143520030531401</v>
      </c>
      <c r="H49" s="104">
        <v>0.94497238117289395</v>
      </c>
      <c r="I49" s="104">
        <v>1.0759044263488799</v>
      </c>
      <c r="J49" s="104">
        <v>1.0720774817244401</v>
      </c>
      <c r="K49" s="104">
        <v>0.88625191175568396</v>
      </c>
      <c r="L49" s="104">
        <v>0.82787530876904303</v>
      </c>
      <c r="M49" s="104">
        <v>1.1099768916317101</v>
      </c>
      <c r="N49" s="104">
        <v>1.00495251622719</v>
      </c>
      <c r="O49" s="104">
        <v>1.01901441302094</v>
      </c>
      <c r="P49" s="104">
        <v>0.93151025556216105</v>
      </c>
      <c r="Q49" s="104">
        <v>0.94909106703254997</v>
      </c>
      <c r="R49" s="104">
        <v>0.70526398382067201</v>
      </c>
      <c r="S49" s="104">
        <v>0.83001369231530397</v>
      </c>
      <c r="T49" s="104">
        <v>1.1778697801618601</v>
      </c>
      <c r="U49" s="104">
        <v>0.72691630123014195</v>
      </c>
      <c r="V49" s="104">
        <v>0.743128768691667</v>
      </c>
      <c r="W49" s="104">
        <v>0.92676584670043705</v>
      </c>
      <c r="X49" s="104">
        <v>0.931749006570603</v>
      </c>
      <c r="Y49" s="104">
        <v>0.78264978889167003</v>
      </c>
      <c r="Z49" s="104">
        <v>0.99070869117209004</v>
      </c>
      <c r="AA49" s="104">
        <v>0.70643690061576503</v>
      </c>
      <c r="AB49" s="104">
        <v>0.66805360262659597</v>
      </c>
      <c r="AC49" s="104">
        <v>1.0180685562609499</v>
      </c>
      <c r="AD49" s="104">
        <v>0.88294808278838299</v>
      </c>
      <c r="AE49" s="104">
        <v>0.701218515582406</v>
      </c>
      <c r="AF49" s="104">
        <v>0.57667005489423295</v>
      </c>
      <c r="AG49" s="104">
        <v>0.90979116168714702</v>
      </c>
      <c r="AH49" s="104">
        <v>0.49295102819216302</v>
      </c>
      <c r="AI49" s="104">
        <v>0.890168312550631</v>
      </c>
      <c r="AJ49" s="104">
        <v>0.83425187149619795</v>
      </c>
      <c r="AL49" s="109"/>
      <c r="AP49" s="118"/>
    </row>
    <row r="50" spans="1:42" s="114" customFormat="1" x14ac:dyDescent="0.25">
      <c r="B50" s="115"/>
      <c r="C50" s="116"/>
      <c r="D50" s="116"/>
      <c r="E50" s="103">
        <v>1.2423367513319701</v>
      </c>
      <c r="F50" s="103">
        <v>2.7485221466422098</v>
      </c>
      <c r="G50" s="104">
        <v>2.4274274131301201</v>
      </c>
      <c r="H50" s="104">
        <v>1.8894986541943899</v>
      </c>
      <c r="I50" s="104">
        <v>2.1552967629777302</v>
      </c>
      <c r="J50" s="104">
        <v>2.1128310557923502</v>
      </c>
      <c r="K50" s="104">
        <v>1.7503296040427501</v>
      </c>
      <c r="L50" s="104">
        <v>1.6666099384133899</v>
      </c>
      <c r="M50" s="104">
        <v>2.2215508524504299</v>
      </c>
      <c r="N50" s="104">
        <v>1.98043122007835</v>
      </c>
      <c r="O50" s="104">
        <v>2.0050515155611599</v>
      </c>
      <c r="P50" s="104">
        <v>1.83269683035548</v>
      </c>
      <c r="Q50" s="104">
        <v>1.9005581566817</v>
      </c>
      <c r="R50" s="104">
        <v>1.43155110276926</v>
      </c>
      <c r="S50" s="104">
        <v>1.6568137652049599</v>
      </c>
      <c r="T50" s="104">
        <v>2.3188169887889898</v>
      </c>
      <c r="U50" s="104">
        <v>1.44791904026105</v>
      </c>
      <c r="V50" s="104">
        <v>1.5030581909983001</v>
      </c>
      <c r="W50" s="104">
        <v>1.85513402979067</v>
      </c>
      <c r="X50" s="104">
        <v>1.8724833068503499</v>
      </c>
      <c r="Y50" s="104">
        <v>1.60234825973258</v>
      </c>
      <c r="Z50" s="104">
        <v>2.0363922813278599</v>
      </c>
      <c r="AA50" s="104">
        <v>1.43846113948774</v>
      </c>
      <c r="AB50" s="104">
        <v>1.3724960429890101</v>
      </c>
      <c r="AC50" s="104">
        <v>2.1530468773673799</v>
      </c>
      <c r="AD50" s="104">
        <v>1.8636866047815901</v>
      </c>
      <c r="AE50" s="104">
        <v>1.4743725132385399</v>
      </c>
      <c r="AF50" s="104">
        <v>1.2592162295176501</v>
      </c>
      <c r="AG50" s="104">
        <v>1.9634789068732901</v>
      </c>
      <c r="AH50" s="104">
        <v>1.1184832304741401</v>
      </c>
      <c r="AI50" s="104">
        <v>2.0234579795232701</v>
      </c>
      <c r="AJ50" s="104">
        <v>1.8891128021230299</v>
      </c>
      <c r="AL50" s="109"/>
      <c r="AP50" s="118"/>
    </row>
    <row r="51" spans="1:42" x14ac:dyDescent="0.25">
      <c r="A51" s="13" t="s">
        <v>45</v>
      </c>
      <c r="B51" s="14" t="s">
        <v>68</v>
      </c>
      <c r="C51" s="18" t="s">
        <v>59</v>
      </c>
      <c r="D51" s="18" t="s">
        <v>60</v>
      </c>
      <c r="E51" s="19"/>
      <c r="F51" s="19">
        <v>4.3874808222918196</v>
      </c>
      <c r="G51" s="20">
        <v>1.9538387019964201</v>
      </c>
      <c r="H51" s="20">
        <v>2.94231184005069</v>
      </c>
      <c r="I51" s="20">
        <v>1.0243787285727199</v>
      </c>
      <c r="J51" s="20">
        <v>0.75476279385931</v>
      </c>
      <c r="K51" s="20">
        <v>1.1419635180887799</v>
      </c>
      <c r="L51" s="20">
        <v>1.1005221867974899</v>
      </c>
      <c r="M51" s="20">
        <v>1.94156945007367</v>
      </c>
      <c r="N51" s="20">
        <v>3.00530944349368</v>
      </c>
      <c r="O51" s="20">
        <v>2.8656590290188699</v>
      </c>
      <c r="P51" s="20">
        <v>4.4173566162088997</v>
      </c>
      <c r="Q51" s="20">
        <v>2.8297701278910901</v>
      </c>
      <c r="R51" s="20">
        <v>1.43389701529291</v>
      </c>
      <c r="S51" s="20">
        <v>1.9090228370507001</v>
      </c>
      <c r="T51" s="20">
        <v>2.6831394607580901</v>
      </c>
      <c r="U51" s="20">
        <v>2.8437662587795498</v>
      </c>
      <c r="V51" s="20">
        <v>1.84471254575945</v>
      </c>
      <c r="W51" s="20">
        <v>3.3312348850181999</v>
      </c>
      <c r="X51" s="20">
        <v>1.2403245217700301</v>
      </c>
      <c r="Y51" s="20">
        <v>1.3671822399029501</v>
      </c>
      <c r="Z51" s="20">
        <v>1.81880045662337</v>
      </c>
      <c r="AA51" s="20">
        <v>1.28202480685662</v>
      </c>
      <c r="AB51" s="20">
        <v>2.8984220299882399</v>
      </c>
      <c r="AC51" s="20">
        <v>2.7596761993963899</v>
      </c>
      <c r="AD51" s="20">
        <v>2.1273233838686201</v>
      </c>
      <c r="AE51" s="20">
        <v>1.1637680564175199</v>
      </c>
      <c r="AF51" s="20">
        <v>1.41831144725503</v>
      </c>
      <c r="AG51" s="20">
        <v>2.6953432327362998</v>
      </c>
      <c r="AH51" s="20">
        <v>1.5217453601870601</v>
      </c>
      <c r="AI51" s="20">
        <v>2.58006148720066</v>
      </c>
      <c r="AJ51" s="20">
        <v>4.2714849047455399</v>
      </c>
      <c r="AL51" s="164">
        <f>IF(AJ51&gt;0,(AJ51-AVERAGE(Z51:AI51))/STDEV(Z51:AI51),"NA")</f>
        <v>3.3556391355156898</v>
      </c>
      <c r="AM51" s="21">
        <f>AVERAGE(G51:AJ51)</f>
        <v>2.1722561188552949</v>
      </c>
      <c r="AN51" s="21">
        <f>STDEV(G51:AJ51)</f>
        <v>0.94356704587751727</v>
      </c>
      <c r="AO51" s="53"/>
      <c r="AP51" s="74" t="s">
        <v>18</v>
      </c>
    </row>
    <row r="52" spans="1:42" x14ac:dyDescent="0.25">
      <c r="A52" s="151" t="s">
        <v>135</v>
      </c>
      <c r="B52" s="17"/>
      <c r="C52" s="18"/>
      <c r="D52" s="18"/>
      <c r="E52" s="19"/>
      <c r="F52" s="19">
        <v>1.33466002142996</v>
      </c>
      <c r="G52" s="20">
        <v>0.99297260196966397</v>
      </c>
      <c r="H52" s="20">
        <v>1.13614648081597</v>
      </c>
      <c r="I52" s="20">
        <v>0.27260721965693402</v>
      </c>
      <c r="J52" s="20">
        <v>0.29508518492508201</v>
      </c>
      <c r="K52" s="20">
        <v>0.55244490011718195</v>
      </c>
      <c r="L52" s="20">
        <v>0.47108319034746599</v>
      </c>
      <c r="M52" s="20">
        <v>0.63502218562081303</v>
      </c>
      <c r="N52" s="20">
        <v>1.5962756823076101</v>
      </c>
      <c r="O52" s="20">
        <v>1.6215161952914701</v>
      </c>
      <c r="P52" s="20">
        <v>1.65077778595988</v>
      </c>
      <c r="Q52" s="20">
        <v>1.2780445039480799</v>
      </c>
      <c r="R52" s="20">
        <v>0.71184304132396503</v>
      </c>
      <c r="S52" s="20">
        <v>1.0520348663246</v>
      </c>
      <c r="T52" s="20">
        <v>1.57696716418753</v>
      </c>
      <c r="U52" s="20">
        <v>1.53688919077555</v>
      </c>
      <c r="V52" s="20">
        <v>0.77910462104110101</v>
      </c>
      <c r="W52" s="20">
        <v>1.6135362973167899</v>
      </c>
      <c r="X52" s="20">
        <v>0.71598719674891298</v>
      </c>
      <c r="Y52" s="20">
        <v>0.83487196590519297</v>
      </c>
      <c r="Z52" s="20">
        <v>1.0227831324490799</v>
      </c>
      <c r="AA52" s="20">
        <v>0.72989175069192802</v>
      </c>
      <c r="AB52" s="20">
        <v>1.9231685303875601</v>
      </c>
      <c r="AC52" s="20">
        <v>1.6006290321607299</v>
      </c>
      <c r="AD52" s="20">
        <v>1.38962075414655</v>
      </c>
      <c r="AE52" s="20">
        <v>0.75012640417721699</v>
      </c>
      <c r="AF52" s="20">
        <v>0.83393653654741895</v>
      </c>
      <c r="AG52" s="20">
        <v>1.6067495691084901</v>
      </c>
      <c r="AH52" s="20">
        <v>0.94236575755330998</v>
      </c>
      <c r="AI52" s="20">
        <v>1.4923538081238501</v>
      </c>
      <c r="AJ52" s="20">
        <v>2.4129520321976798</v>
      </c>
      <c r="AM52" s="30"/>
      <c r="AN52" s="30"/>
      <c r="AP52" s="74"/>
    </row>
    <row r="53" spans="1:42" x14ac:dyDescent="0.25">
      <c r="B53" s="17"/>
      <c r="C53" s="18"/>
      <c r="D53" s="18"/>
      <c r="E53" s="19"/>
      <c r="F53" s="19">
        <v>19.627586501068301</v>
      </c>
      <c r="G53" s="20">
        <v>4.0388800606681396</v>
      </c>
      <c r="H53" s="20">
        <v>9.0969469730716295</v>
      </c>
      <c r="I53" s="20">
        <v>4.1003185967934499</v>
      </c>
      <c r="J53" s="20">
        <v>1.8774857667582401</v>
      </c>
      <c r="K53" s="20">
        <v>2.3968807521631601</v>
      </c>
      <c r="L53" s="20">
        <v>2.5956704727887598</v>
      </c>
      <c r="M53" s="20">
        <v>6.4328020612276902</v>
      </c>
      <c r="N53" s="20">
        <v>6.0373992000183199</v>
      </c>
      <c r="O53" s="20">
        <v>5.3153667318339402</v>
      </c>
      <c r="P53" s="20">
        <v>15.064341634410701</v>
      </c>
      <c r="Q53" s="20">
        <v>6.9406103767917804</v>
      </c>
      <c r="R53" s="20">
        <v>2.9654071879919699</v>
      </c>
      <c r="S53" s="20">
        <v>3.5599334251308998</v>
      </c>
      <c r="T53" s="20">
        <v>4.7418729596191902</v>
      </c>
      <c r="U53" s="20">
        <v>5.5414563830277697</v>
      </c>
      <c r="V53" s="20">
        <v>4.8203753818000399</v>
      </c>
      <c r="W53" s="20">
        <v>7.56926557142096</v>
      </c>
      <c r="X53" s="20">
        <v>2.18245848225494</v>
      </c>
      <c r="Y53" s="20">
        <v>2.2700294684570999</v>
      </c>
      <c r="Z53" s="20">
        <v>3.3321508220388001</v>
      </c>
      <c r="AA53" s="20">
        <v>2.2745763464644599</v>
      </c>
      <c r="AB53" s="20">
        <v>4.4508407904992699</v>
      </c>
      <c r="AC53" s="20">
        <v>4.9039365679602502</v>
      </c>
      <c r="AD53" s="20">
        <v>3.30500100547617</v>
      </c>
      <c r="AE53" s="20">
        <v>1.8087296673272799</v>
      </c>
      <c r="AF53" s="20">
        <v>2.4390219735416099</v>
      </c>
      <c r="AG53" s="20">
        <v>4.6413247906919102</v>
      </c>
      <c r="AH53" s="20">
        <v>2.4865922254398698</v>
      </c>
      <c r="AI53" s="20">
        <v>4.6331635600114103</v>
      </c>
      <c r="AJ53" s="20">
        <v>7.9580845928902697</v>
      </c>
      <c r="AM53" s="30"/>
      <c r="AN53" s="30"/>
      <c r="AP53" s="74"/>
    </row>
    <row r="54" spans="1:42" s="90" customFormat="1" x14ac:dyDescent="0.25">
      <c r="A54" s="90" t="s">
        <v>48</v>
      </c>
      <c r="B54" s="89" t="s">
        <v>68</v>
      </c>
      <c r="C54" s="102" t="s">
        <v>59</v>
      </c>
      <c r="D54" s="102" t="s">
        <v>61</v>
      </c>
      <c r="E54" s="103">
        <v>2.2512331144038198</v>
      </c>
      <c r="F54" s="103">
        <v>3.84048638317529</v>
      </c>
      <c r="G54" s="104">
        <v>2.70315486074721</v>
      </c>
      <c r="H54" s="104">
        <v>1.50203303700381</v>
      </c>
      <c r="I54" s="104">
        <v>2.84718718466016</v>
      </c>
      <c r="J54" s="104">
        <v>1.32078010183536</v>
      </c>
      <c r="K54" s="104">
        <v>2.6610815825651599</v>
      </c>
      <c r="L54" s="104">
        <v>1.7970130358587899</v>
      </c>
      <c r="M54" s="104">
        <v>3.6745391461998702</v>
      </c>
      <c r="N54" s="104">
        <v>1.87669859791941</v>
      </c>
      <c r="O54" s="104">
        <v>3.7032079733181198</v>
      </c>
      <c r="P54" s="104">
        <v>2.9593774429506499</v>
      </c>
      <c r="Q54" s="104">
        <v>1.7567391689057199</v>
      </c>
      <c r="R54" s="104">
        <v>2.4748920363566098</v>
      </c>
      <c r="S54" s="104">
        <v>2.5203334418942398</v>
      </c>
      <c r="T54" s="104">
        <v>3.10199365672492</v>
      </c>
      <c r="U54" s="104">
        <v>4.1330765077881599</v>
      </c>
      <c r="V54" s="104">
        <v>3.2395750875098699</v>
      </c>
      <c r="W54" s="104">
        <v>3.5631481890168502</v>
      </c>
      <c r="X54" s="104">
        <v>1.87417598687063</v>
      </c>
      <c r="Y54" s="104">
        <v>2.59608180034351</v>
      </c>
      <c r="Z54" s="104">
        <v>3.0045730680138298</v>
      </c>
      <c r="AA54" s="104">
        <v>1.5476035322020001</v>
      </c>
      <c r="AB54" s="104">
        <v>4.5899029401203304</v>
      </c>
      <c r="AC54" s="104">
        <v>2.4273578423140401</v>
      </c>
      <c r="AD54" s="104">
        <v>6.4944297631544998</v>
      </c>
      <c r="AE54" s="104">
        <v>1.9953317939787401</v>
      </c>
      <c r="AF54" s="104">
        <v>2.2146084158420498</v>
      </c>
      <c r="AG54" s="104">
        <v>4.3282152491996202</v>
      </c>
      <c r="AH54" s="104">
        <v>2.82663335935186</v>
      </c>
      <c r="AI54" s="104">
        <v>2.8771391842548999</v>
      </c>
      <c r="AJ54" s="104">
        <v>4.5742021126769297</v>
      </c>
      <c r="AL54" s="129">
        <f>IF(AJ54&gt;0,(AJ54-AVERAGE(Z54:AI54))/STDEV(Z54:AI54),"NA")</f>
        <v>0.8995307881393283</v>
      </c>
      <c r="AM54" s="105">
        <f>AVERAGE(G54:AJ54)</f>
        <v>2.906169536652595</v>
      </c>
      <c r="AN54" s="105">
        <f>STDEV(G54:AJ54)</f>
        <v>1.1284230451962078</v>
      </c>
      <c r="AO54" s="132"/>
      <c r="AP54" s="107" t="s">
        <v>21</v>
      </c>
    </row>
    <row r="55" spans="1:42" s="90" customFormat="1" x14ac:dyDescent="0.25">
      <c r="A55" s="154" t="s">
        <v>126</v>
      </c>
      <c r="B55" s="101"/>
      <c r="C55" s="102"/>
      <c r="D55" s="102"/>
      <c r="E55" s="103">
        <v>0.85929160717504405</v>
      </c>
      <c r="F55" s="103">
        <v>1.88917583423638</v>
      </c>
      <c r="G55" s="104">
        <v>1.6753140635927699</v>
      </c>
      <c r="H55" s="104">
        <v>0.93926254094829498</v>
      </c>
      <c r="I55" s="104">
        <v>1.78530737473123</v>
      </c>
      <c r="J55" s="104">
        <v>0.85569907376166898</v>
      </c>
      <c r="K55" s="104">
        <v>1.75994987826561</v>
      </c>
      <c r="L55" s="104">
        <v>1.1963641162506999</v>
      </c>
      <c r="M55" s="104">
        <v>2.5349148404963699</v>
      </c>
      <c r="N55" s="104">
        <v>1.3068920244776101</v>
      </c>
      <c r="O55" s="104">
        <v>2.60336945312413</v>
      </c>
      <c r="P55" s="104">
        <v>2.10524319637496</v>
      </c>
      <c r="Q55" s="104">
        <v>1.21032003769261</v>
      </c>
      <c r="R55" s="104">
        <v>1.7344290027414899</v>
      </c>
      <c r="S55" s="104">
        <v>1.8061767335285399</v>
      </c>
      <c r="T55" s="104">
        <v>2.1929341693256599</v>
      </c>
      <c r="U55" s="104">
        <v>3.0335570630386499</v>
      </c>
      <c r="V55" s="104">
        <v>2.2966126242947</v>
      </c>
      <c r="W55" s="104">
        <v>2.5653021700836498</v>
      </c>
      <c r="X55" s="104">
        <v>1.3497157178214101</v>
      </c>
      <c r="Y55" s="104">
        <v>1.9021841763999301</v>
      </c>
      <c r="Z55" s="104">
        <v>2.1641518135659599</v>
      </c>
      <c r="AA55" s="104">
        <v>1.0797183830675501</v>
      </c>
      <c r="AB55" s="104">
        <v>3.3150742816169401</v>
      </c>
      <c r="AC55" s="104">
        <v>1.7283006030966399</v>
      </c>
      <c r="AD55" s="104">
        <v>4.7157628341436899</v>
      </c>
      <c r="AE55" s="104">
        <v>1.4589390309739201</v>
      </c>
      <c r="AF55" s="104">
        <v>1.59926375750766</v>
      </c>
      <c r="AG55" s="104">
        <v>3.1491285592734699</v>
      </c>
      <c r="AH55" s="104">
        <v>2.0708910964095399</v>
      </c>
      <c r="AI55" s="104">
        <v>2.04718703184568</v>
      </c>
      <c r="AJ55" s="104">
        <v>3.2117175041931301</v>
      </c>
      <c r="AL55" s="109"/>
      <c r="AM55" s="109"/>
      <c r="AN55" s="109"/>
      <c r="AP55" s="107"/>
    </row>
    <row r="56" spans="1:42" s="90" customFormat="1" x14ac:dyDescent="0.25">
      <c r="B56" s="101"/>
      <c r="C56" s="102"/>
      <c r="D56" s="102"/>
      <c r="E56" s="103">
        <v>7.2031726949475203</v>
      </c>
      <c r="F56" s="103">
        <v>8.4024167773173595</v>
      </c>
      <c r="G56" s="104">
        <v>4.4431448750661104</v>
      </c>
      <c r="H56" s="104">
        <v>2.43110641261551</v>
      </c>
      <c r="I56" s="104">
        <v>4.6293645052857002</v>
      </c>
      <c r="J56" s="104">
        <v>2.0500874098325399</v>
      </c>
      <c r="K56" s="104">
        <v>4.0714237751415601</v>
      </c>
      <c r="L56" s="104">
        <v>2.7210480001071802</v>
      </c>
      <c r="M56" s="104">
        <v>5.3920724237053204</v>
      </c>
      <c r="N56" s="104">
        <v>2.7148180003268898</v>
      </c>
      <c r="O56" s="104">
        <v>5.3242935469111501</v>
      </c>
      <c r="P56" s="104">
        <v>4.1975285469163799</v>
      </c>
      <c r="Q56" s="104">
        <v>2.56977780595339</v>
      </c>
      <c r="R56" s="104">
        <v>3.5607906713741002</v>
      </c>
      <c r="S56" s="104">
        <v>3.54572993333651</v>
      </c>
      <c r="T56" s="104">
        <v>4.43035533880313</v>
      </c>
      <c r="U56" s="104">
        <v>5.6812020763610596</v>
      </c>
      <c r="V56" s="104">
        <v>4.61423550417837</v>
      </c>
      <c r="W56" s="104">
        <v>4.9960319842512897</v>
      </c>
      <c r="X56" s="104">
        <v>2.6192862303687998</v>
      </c>
      <c r="Y56" s="104">
        <v>3.5702156823248101</v>
      </c>
      <c r="Z56" s="104">
        <v>4.2054728639548502</v>
      </c>
      <c r="AA56" s="104">
        <v>2.2322066165425301</v>
      </c>
      <c r="AB56" s="104">
        <v>6.4162767770388998</v>
      </c>
      <c r="AC56" s="104">
        <v>3.4375986963375</v>
      </c>
      <c r="AD56" s="104">
        <v>9.0307934066068398</v>
      </c>
      <c r="AE56" s="104">
        <v>2.7460021335409901</v>
      </c>
      <c r="AF56" s="104">
        <v>3.0885270181896698</v>
      </c>
      <c r="AG56" s="104">
        <v>6.0030209143418896</v>
      </c>
      <c r="AH56" s="104">
        <v>3.8868909800210401</v>
      </c>
      <c r="AI56" s="104">
        <v>4.0820794057232499</v>
      </c>
      <c r="AJ56" s="104">
        <v>6.5939325847542101</v>
      </c>
      <c r="AL56" s="109"/>
      <c r="AM56" s="109"/>
      <c r="AN56" s="109"/>
      <c r="AP56" s="107"/>
    </row>
    <row r="57" spans="1:42" x14ac:dyDescent="0.25">
      <c r="A57" s="13" t="s">
        <v>49</v>
      </c>
      <c r="B57" s="14" t="s">
        <v>68</v>
      </c>
      <c r="C57" s="18" t="s">
        <v>59</v>
      </c>
      <c r="D57" s="18" t="s">
        <v>61</v>
      </c>
      <c r="E57" s="19">
        <v>2.5804888774025798</v>
      </c>
      <c r="F57" s="19">
        <v>5.4018804854806604</v>
      </c>
      <c r="G57" s="20">
        <v>3.18919509621995</v>
      </c>
      <c r="H57" s="20">
        <v>2.95801668907739</v>
      </c>
      <c r="I57" s="20">
        <v>4.5393630045827704</v>
      </c>
      <c r="J57" s="20">
        <v>3.1504463965344902</v>
      </c>
      <c r="K57" s="20">
        <v>4.4514780379920502</v>
      </c>
      <c r="L57" s="20">
        <v>2.4339019219022</v>
      </c>
      <c r="M57" s="20">
        <v>4.5851002367017699</v>
      </c>
      <c r="N57" s="20">
        <v>4.0614415568383704</v>
      </c>
      <c r="O57" s="20">
        <v>4.2605743422841602</v>
      </c>
      <c r="P57" s="20">
        <v>3.8728373855405498</v>
      </c>
      <c r="Q57" s="20">
        <v>2.6924078840357399</v>
      </c>
      <c r="R57" s="20">
        <v>3.40610800849218</v>
      </c>
      <c r="S57" s="20">
        <v>2.9602472903929899</v>
      </c>
      <c r="T57" s="20">
        <v>4.4776200545679199</v>
      </c>
      <c r="U57" s="20">
        <v>5.3023565310942802</v>
      </c>
      <c r="V57" s="20">
        <v>4.1584244183515304</v>
      </c>
      <c r="W57" s="20">
        <v>4.1568072964246499</v>
      </c>
      <c r="X57" s="20">
        <v>2.8025249040890001</v>
      </c>
      <c r="Y57" s="20">
        <v>4.4811425626464301</v>
      </c>
      <c r="Z57" s="20">
        <v>2.42133376941073</v>
      </c>
      <c r="AA57" s="20">
        <v>2.6291027493341801</v>
      </c>
      <c r="AB57" s="20">
        <v>5.4189461863778403</v>
      </c>
      <c r="AC57" s="20">
        <v>3.93284520284845</v>
      </c>
      <c r="AD57" s="20">
        <v>6.0558782626676297</v>
      </c>
      <c r="AE57" s="20">
        <v>3.60949481784324</v>
      </c>
      <c r="AF57" s="20">
        <v>3.0396661275169299</v>
      </c>
      <c r="AG57" s="20">
        <v>6.71074048109854</v>
      </c>
      <c r="AH57" s="20">
        <v>3.2917844846989199</v>
      </c>
      <c r="AI57" s="20">
        <v>4.3680159083579904</v>
      </c>
      <c r="AJ57" s="20">
        <v>5.7735525657362796</v>
      </c>
      <c r="AL57" s="164">
        <f>IF(AJ57&gt;0,(AJ57-AVERAGE(Z57:AI57))/STDEV(Z57:AI57),"NA")</f>
        <v>1.1056982315630051</v>
      </c>
      <c r="AM57" s="21">
        <f>AVERAGE(G57:AJ57)</f>
        <v>3.9730451391219721</v>
      </c>
      <c r="AN57" s="21">
        <f>STDEV(G57:AJ57)</f>
        <v>1.105239736192499</v>
      </c>
      <c r="AO57" s="53"/>
      <c r="AP57" s="74" t="s">
        <v>22</v>
      </c>
    </row>
    <row r="58" spans="1:42" x14ac:dyDescent="0.25">
      <c r="A58" s="151" t="s">
        <v>127</v>
      </c>
      <c r="B58" s="17"/>
      <c r="C58" s="18"/>
      <c r="D58" s="18"/>
      <c r="E58" s="19">
        <v>0.98109824747556196</v>
      </c>
      <c r="F58" s="19">
        <v>3.1088499667336098</v>
      </c>
      <c r="G58" s="20">
        <v>2.1651916716842701</v>
      </c>
      <c r="H58" s="20">
        <v>1.9672289537357099</v>
      </c>
      <c r="I58" s="20">
        <v>3.01868777623275</v>
      </c>
      <c r="J58" s="20">
        <v>2.1545857658080498</v>
      </c>
      <c r="K58" s="20">
        <v>3.0756898907649899</v>
      </c>
      <c r="L58" s="20">
        <v>1.68129697388926</v>
      </c>
      <c r="M58" s="20">
        <v>3.1867724477017099</v>
      </c>
      <c r="N58" s="20">
        <v>2.8680533485172601</v>
      </c>
      <c r="O58" s="20">
        <v>3.0057885274416098</v>
      </c>
      <c r="P58" s="20">
        <v>2.81900477787423</v>
      </c>
      <c r="Q58" s="20">
        <v>1.9204448265434899</v>
      </c>
      <c r="R58" s="20">
        <v>2.4858730336996802</v>
      </c>
      <c r="S58" s="20">
        <v>2.13827950597384</v>
      </c>
      <c r="T58" s="20">
        <v>3.2075608773439699</v>
      </c>
      <c r="U58" s="20">
        <v>3.8437947982181102</v>
      </c>
      <c r="V58" s="20">
        <v>3.01678041906393</v>
      </c>
      <c r="W58" s="20">
        <v>2.9936112626784799</v>
      </c>
      <c r="X58" s="20">
        <v>2.0289836516675499</v>
      </c>
      <c r="Y58" s="20">
        <v>3.2787529342692401</v>
      </c>
      <c r="Z58" s="20">
        <v>1.76529124889428</v>
      </c>
      <c r="AA58" s="20">
        <v>1.88705726405235</v>
      </c>
      <c r="AB58" s="20">
        <v>3.9286746129939498</v>
      </c>
      <c r="AC58" s="20">
        <v>2.8591398317691699</v>
      </c>
      <c r="AD58" s="20">
        <v>4.4825502177752998</v>
      </c>
      <c r="AE58" s="20">
        <v>2.6462352806522098</v>
      </c>
      <c r="AF58" s="20">
        <v>2.2131864053980199</v>
      </c>
      <c r="AG58" s="20">
        <v>4.8877601298092301</v>
      </c>
      <c r="AH58" s="20">
        <v>2.39613564607204</v>
      </c>
      <c r="AI58" s="20">
        <v>3.1087665207460602</v>
      </c>
      <c r="AJ58" s="20">
        <v>4.1234072417256602</v>
      </c>
      <c r="AM58" s="30"/>
      <c r="AN58" s="30"/>
      <c r="AP58" s="74"/>
    </row>
    <row r="59" spans="1:42" x14ac:dyDescent="0.25">
      <c r="B59" s="17"/>
      <c r="C59" s="18"/>
      <c r="D59" s="18"/>
      <c r="E59" s="19">
        <v>7.3520636075411403</v>
      </c>
      <c r="F59" s="19">
        <v>9.6398009951809804</v>
      </c>
      <c r="G59" s="20">
        <v>4.7386722013123599</v>
      </c>
      <c r="H59" s="20">
        <v>4.4947988344959402</v>
      </c>
      <c r="I59" s="20">
        <v>6.9249913937569598</v>
      </c>
      <c r="J59" s="20">
        <v>4.6543727662559302</v>
      </c>
      <c r="K59" s="20">
        <v>6.5139324843828996</v>
      </c>
      <c r="L59" s="20">
        <v>3.5517728068885002</v>
      </c>
      <c r="M59" s="20">
        <v>6.6670522463130197</v>
      </c>
      <c r="N59" s="20">
        <v>5.8107669415116696</v>
      </c>
      <c r="O59" s="20">
        <v>6.1026862142673401</v>
      </c>
      <c r="P59" s="20">
        <v>5.3718732138100203</v>
      </c>
      <c r="Q59" s="20">
        <v>3.8071584635365099</v>
      </c>
      <c r="R59" s="20">
        <v>4.7112804800669901</v>
      </c>
      <c r="S59" s="20">
        <v>4.1350195959042804</v>
      </c>
      <c r="T59" s="20">
        <v>6.3152841921880096</v>
      </c>
      <c r="U59" s="20">
        <v>7.3904440635837299</v>
      </c>
      <c r="V59" s="20">
        <v>5.7891265908668599</v>
      </c>
      <c r="W59" s="20">
        <v>5.8275380724167496</v>
      </c>
      <c r="X59" s="20">
        <v>3.9039522172963799</v>
      </c>
      <c r="Y59" s="20">
        <v>6.1838301717896798</v>
      </c>
      <c r="Z59" s="20">
        <v>3.34868118535816</v>
      </c>
      <c r="AA59" s="20">
        <v>3.6937084683079102</v>
      </c>
      <c r="AB59" s="20">
        <v>7.5502653484405098</v>
      </c>
      <c r="AC59" s="20">
        <v>5.46117721667156</v>
      </c>
      <c r="AD59" s="20">
        <v>8.2607716705127796</v>
      </c>
      <c r="AE59" s="20">
        <v>4.9684698393674198</v>
      </c>
      <c r="AF59" s="20">
        <v>4.2108267312431602</v>
      </c>
      <c r="AG59" s="20">
        <v>9.3078084000449408</v>
      </c>
      <c r="AH59" s="20">
        <v>4.5625447399190202</v>
      </c>
      <c r="AI59" s="20">
        <v>6.1988509424510596</v>
      </c>
      <c r="AJ59" s="20">
        <v>8.1687061517681006</v>
      </c>
      <c r="AM59" s="30"/>
      <c r="AN59" s="30"/>
      <c r="AP59" s="74"/>
    </row>
    <row r="60" spans="1:42" s="114" customFormat="1" x14ac:dyDescent="0.25">
      <c r="A60" s="90" t="s">
        <v>51</v>
      </c>
      <c r="B60" s="89" t="s">
        <v>68</v>
      </c>
      <c r="C60" s="102" t="s">
        <v>59</v>
      </c>
      <c r="D60" s="102" t="s">
        <v>61</v>
      </c>
      <c r="E60" s="103"/>
      <c r="F60" s="103">
        <v>0.71932508988518196</v>
      </c>
      <c r="G60" s="104">
        <v>0.27467497007144098</v>
      </c>
      <c r="H60" s="104">
        <v>0.28395106456547797</v>
      </c>
      <c r="I60" s="104">
        <v>0.86308954232907698</v>
      </c>
      <c r="J60" s="104">
        <v>0.43353423203792302</v>
      </c>
      <c r="K60" s="104">
        <v>0.65512099868045703</v>
      </c>
      <c r="L60" s="104">
        <v>0.43906969214435398</v>
      </c>
      <c r="M60" s="104">
        <v>0.41242083378907801</v>
      </c>
      <c r="N60" s="104">
        <v>0.50588617698905203</v>
      </c>
      <c r="O60" s="104">
        <v>0.537900586883031</v>
      </c>
      <c r="P60" s="104">
        <v>0.71648678631102902</v>
      </c>
      <c r="Q60" s="104">
        <v>0.44126173373641098</v>
      </c>
      <c r="R60" s="104">
        <v>0.35576073201658998</v>
      </c>
      <c r="S60" s="104">
        <v>0.32572514283024601</v>
      </c>
      <c r="T60" s="104">
        <v>0.25327029996088901</v>
      </c>
      <c r="U60" s="104">
        <v>0.36890331031722001</v>
      </c>
      <c r="V60" s="104">
        <v>0.51447047209461605</v>
      </c>
      <c r="W60" s="104">
        <v>0.32031306370844198</v>
      </c>
      <c r="X60" s="104">
        <v>0.22146810172096301</v>
      </c>
      <c r="Y60" s="104">
        <v>0.86391510187317799</v>
      </c>
      <c r="Z60" s="104">
        <v>0.80627447076494596</v>
      </c>
      <c r="AA60" s="104">
        <v>0.51780397600480399</v>
      </c>
      <c r="AB60" s="104">
        <v>0.34388239635855899</v>
      </c>
      <c r="AC60" s="104">
        <v>0.81705829660096296</v>
      </c>
      <c r="AD60" s="104">
        <v>0.99408391597759405</v>
      </c>
      <c r="AE60" s="104">
        <v>0.88883355503586203</v>
      </c>
      <c r="AF60" s="104">
        <v>0.46862832900243701</v>
      </c>
      <c r="AG60" s="104">
        <v>1.13741620828845</v>
      </c>
      <c r="AH60" s="104">
        <v>0.56818048825113099</v>
      </c>
      <c r="AI60" s="104">
        <v>0.99557243819251395</v>
      </c>
      <c r="AJ60" s="104">
        <v>0.74985100991095999</v>
      </c>
      <c r="AL60" s="129">
        <f>IF(AJ60&gt;0,(AJ60-AVERAGE(Z60:AI60))/STDEV(Z60:AI60),"NA")</f>
        <v>-1.4850690879554285E-2</v>
      </c>
      <c r="AM60" s="105">
        <f>AVERAGE(G60:AJ60)</f>
        <v>0.56916026421492316</v>
      </c>
      <c r="AN60" s="105">
        <f>STDEV(G60:AJ60)</f>
        <v>0.25484737860741397</v>
      </c>
      <c r="AO60" s="132"/>
      <c r="AP60" s="107" t="s">
        <v>24</v>
      </c>
    </row>
    <row r="61" spans="1:42" s="114" customFormat="1" x14ac:dyDescent="0.25">
      <c r="A61" s="154" t="s">
        <v>136</v>
      </c>
      <c r="B61" s="101"/>
      <c r="C61" s="102"/>
      <c r="D61" s="102"/>
      <c r="E61" s="103"/>
      <c r="F61" s="103">
        <v>0.144879770094203</v>
      </c>
      <c r="G61" s="104">
        <v>6.8118389038569899E-2</v>
      </c>
      <c r="H61" s="104">
        <v>7.4389726293747599E-2</v>
      </c>
      <c r="I61" s="104">
        <v>0.30507824037555997</v>
      </c>
      <c r="J61" s="104">
        <v>0.13508651478630801</v>
      </c>
      <c r="K61" s="104">
        <v>0.22553160484977</v>
      </c>
      <c r="L61" s="104">
        <v>0.12735005656624901</v>
      </c>
      <c r="M61" s="104">
        <v>0.14131604381160801</v>
      </c>
      <c r="N61" s="104">
        <v>0.18167632500134701</v>
      </c>
      <c r="O61" s="104">
        <v>0.208351856825047</v>
      </c>
      <c r="P61" s="104">
        <v>0.27370145382805899</v>
      </c>
      <c r="Q61" s="104">
        <v>0.155699885197535</v>
      </c>
      <c r="R61" s="104">
        <v>0.13594346291815401</v>
      </c>
      <c r="S61" s="104">
        <v>0.117029884714695</v>
      </c>
      <c r="T61" s="104">
        <v>7.5735221188778901E-2</v>
      </c>
      <c r="U61" s="104">
        <v>0.138536669781613</v>
      </c>
      <c r="V61" s="104">
        <v>0.20397935674939299</v>
      </c>
      <c r="W61" s="104">
        <v>0.119825617746427</v>
      </c>
      <c r="X61" s="104">
        <v>8.2996083137552898E-2</v>
      </c>
      <c r="Y61" s="104">
        <v>0.34795480932792999</v>
      </c>
      <c r="Z61" s="104">
        <v>0.31550194084604999</v>
      </c>
      <c r="AA61" s="104">
        <v>0.20116913051087301</v>
      </c>
      <c r="AB61" s="104">
        <v>0.12040215224143699</v>
      </c>
      <c r="AC61" s="104">
        <v>0.32092027951813201</v>
      </c>
      <c r="AD61" s="104">
        <v>0.40093599730861701</v>
      </c>
      <c r="AE61" s="104">
        <v>0.35699502539947398</v>
      </c>
      <c r="AF61" s="104">
        <v>0.18249721178627201</v>
      </c>
      <c r="AG61" s="104">
        <v>0.44885747605632098</v>
      </c>
      <c r="AH61" s="104">
        <v>0.22270885323612599</v>
      </c>
      <c r="AI61" s="104">
        <v>0.375053079677519</v>
      </c>
      <c r="AJ61" s="104">
        <v>0.28775897874898798</v>
      </c>
      <c r="AL61" s="109"/>
      <c r="AP61" s="107"/>
    </row>
    <row r="62" spans="1:42" s="114" customFormat="1" x14ac:dyDescent="0.25">
      <c r="A62" s="90"/>
      <c r="B62" s="101"/>
      <c r="C62" s="102"/>
      <c r="D62" s="102"/>
      <c r="E62" s="103"/>
      <c r="F62" s="103">
        <v>3.3356779916058401</v>
      </c>
      <c r="G62" s="104">
        <v>0.97326695265796903</v>
      </c>
      <c r="H62" s="104">
        <v>0.95340390983476397</v>
      </c>
      <c r="I62" s="104">
        <v>2.3340965625880901</v>
      </c>
      <c r="J62" s="104">
        <v>1.2750189670182199</v>
      </c>
      <c r="K62" s="104">
        <v>1.8063323572233601</v>
      </c>
      <c r="L62" s="104">
        <v>1.38621491851461</v>
      </c>
      <c r="M62" s="104">
        <v>1.1062787303355499</v>
      </c>
      <c r="N62" s="104">
        <v>1.32690095427869</v>
      </c>
      <c r="O62" s="104">
        <v>1.3117816333200101</v>
      </c>
      <c r="P62" s="104">
        <v>1.79116213726082</v>
      </c>
      <c r="Q62" s="104">
        <v>1.1692724516055</v>
      </c>
      <c r="R62" s="104">
        <v>0.87315361828603499</v>
      </c>
      <c r="S62" s="104">
        <v>0.84234179198147996</v>
      </c>
      <c r="T62" s="104">
        <v>0.75694696207291701</v>
      </c>
      <c r="U62" s="104">
        <v>0.92541752557882495</v>
      </c>
      <c r="V62" s="104">
        <v>1.23435473678477</v>
      </c>
      <c r="W62" s="104">
        <v>0.81328137384356902</v>
      </c>
      <c r="X62" s="104">
        <v>0.55838037703224697</v>
      </c>
      <c r="Y62" s="104">
        <v>2.0544264456630699</v>
      </c>
      <c r="Z62" s="104">
        <v>1.9692592901111901</v>
      </c>
      <c r="AA62" s="104">
        <v>1.2724717507664001</v>
      </c>
      <c r="AB62" s="104">
        <v>0.92205973317907097</v>
      </c>
      <c r="AC62" s="104">
        <v>1.99478303267533</v>
      </c>
      <c r="AD62" s="104">
        <v>2.3598228897522602</v>
      </c>
      <c r="AE62" s="104">
        <v>2.1188801263550201</v>
      </c>
      <c r="AF62" s="104">
        <v>1.14867984456748</v>
      </c>
      <c r="AG62" s="104">
        <v>2.7651478359359301</v>
      </c>
      <c r="AH62" s="104">
        <v>1.3856853347553699</v>
      </c>
      <c r="AI62" s="104">
        <v>2.5286380753709401</v>
      </c>
      <c r="AJ62" s="104">
        <v>1.8717995222191599</v>
      </c>
      <c r="AL62" s="109"/>
      <c r="AP62" s="107"/>
    </row>
    <row r="63" spans="1:42" x14ac:dyDescent="0.25">
      <c r="A63" s="13" t="s">
        <v>54</v>
      </c>
      <c r="B63" s="14" t="s">
        <v>68</v>
      </c>
      <c r="C63" s="18" t="s">
        <v>58</v>
      </c>
      <c r="D63" s="18" t="s">
        <v>60</v>
      </c>
      <c r="E63" s="19">
        <v>2.1124506867533399</v>
      </c>
      <c r="F63" s="19">
        <v>2.5386033810447799</v>
      </c>
      <c r="G63" s="20">
        <v>1.3779499519823999</v>
      </c>
      <c r="H63" s="20">
        <v>1.00236271468145</v>
      </c>
      <c r="I63" s="20">
        <v>1.31668932311095</v>
      </c>
      <c r="J63" s="20">
        <v>2.0020512006154298</v>
      </c>
      <c r="K63" s="20">
        <v>1.12228368102982</v>
      </c>
      <c r="L63" s="20">
        <v>1.4108272050194699</v>
      </c>
      <c r="M63" s="20">
        <v>1.82667532083241</v>
      </c>
      <c r="N63" s="20">
        <v>1.96189384033435</v>
      </c>
      <c r="O63" s="20">
        <v>1.84716991170245</v>
      </c>
      <c r="P63" s="20">
        <v>1.3675730145104099</v>
      </c>
      <c r="Q63" s="20">
        <v>1.2696326092821999</v>
      </c>
      <c r="R63" s="20">
        <v>1.35105553971825</v>
      </c>
      <c r="S63" s="20">
        <v>1.2095355318273699</v>
      </c>
      <c r="T63" s="20">
        <v>2.2161266279404299</v>
      </c>
      <c r="U63" s="20">
        <v>1.57019554991216</v>
      </c>
      <c r="V63" s="20">
        <v>1.55260307430874</v>
      </c>
      <c r="W63" s="20">
        <v>2.3178833340463099</v>
      </c>
      <c r="X63" s="20">
        <v>2.32656827267063</v>
      </c>
      <c r="Y63" s="20">
        <v>2.0271029066774</v>
      </c>
      <c r="Z63" s="20">
        <v>1.37518897446229</v>
      </c>
      <c r="AA63" s="20">
        <v>1.9419959440472601</v>
      </c>
      <c r="AB63" s="20">
        <v>2.8087542093089999</v>
      </c>
      <c r="AC63" s="20">
        <v>2.6486078538625701</v>
      </c>
      <c r="AD63" s="20">
        <v>2.1475803430920499</v>
      </c>
      <c r="AE63" s="20">
        <v>1.2029265022547999</v>
      </c>
      <c r="AF63" s="20">
        <v>1.50795433484246</v>
      </c>
      <c r="AG63" s="20">
        <v>2.4668809580069202</v>
      </c>
      <c r="AH63" s="20">
        <v>1.5076721681385701</v>
      </c>
      <c r="AI63" s="20">
        <v>2.34573743835114</v>
      </c>
      <c r="AJ63" s="20">
        <v>2.4259257134368601</v>
      </c>
      <c r="AL63" s="164">
        <f>IF(AJ63&gt;0,(AJ63-AVERAGE(Z63:AI63))/STDEV(Z63:AI63),"NA")</f>
        <v>0.7524362821221916</v>
      </c>
      <c r="AM63" s="21">
        <f>AVERAGE(G63:AJ63)</f>
        <v>1.7818468016668847</v>
      </c>
      <c r="AN63" s="21">
        <f>STDEV(G63:AJ63)</f>
        <v>0.50317054545733486</v>
      </c>
      <c r="AO63" s="53"/>
      <c r="AP63" s="74" t="s">
        <v>27</v>
      </c>
    </row>
    <row r="64" spans="1:42" x14ac:dyDescent="0.25">
      <c r="A64" s="151" t="s">
        <v>143</v>
      </c>
      <c r="B64" s="17"/>
      <c r="C64" s="18"/>
      <c r="D64" s="18"/>
      <c r="E64" s="19">
        <v>1.2724305795033899</v>
      </c>
      <c r="F64" s="19">
        <v>1.66143295630817</v>
      </c>
      <c r="G64" s="20">
        <v>0.96625244995475701</v>
      </c>
      <c r="H64" s="20">
        <v>0.71100148550778397</v>
      </c>
      <c r="I64" s="20">
        <v>0.92466726808183397</v>
      </c>
      <c r="J64" s="20">
        <v>1.49998718063283</v>
      </c>
      <c r="K64" s="20">
        <v>0.80281554557646295</v>
      </c>
      <c r="L64" s="20">
        <v>1.0150968240029199</v>
      </c>
      <c r="M64" s="20">
        <v>1.3477206548667799</v>
      </c>
      <c r="N64" s="20">
        <v>1.47948288936121</v>
      </c>
      <c r="O64" s="20">
        <v>1.41718999300668</v>
      </c>
      <c r="P64" s="20">
        <v>1.0384675416081299</v>
      </c>
      <c r="Q64" s="20">
        <v>0.92975645545150098</v>
      </c>
      <c r="R64" s="20">
        <v>0.94230731591661099</v>
      </c>
      <c r="S64" s="20">
        <v>0.876265546097311</v>
      </c>
      <c r="T64" s="20">
        <v>1.6305100779855399</v>
      </c>
      <c r="U64" s="20">
        <v>1.1440657698467001</v>
      </c>
      <c r="V64" s="20">
        <v>1.1505851367122799</v>
      </c>
      <c r="W64" s="20">
        <v>1.7219525333977299</v>
      </c>
      <c r="X64" s="20">
        <v>1.6829311593282601</v>
      </c>
      <c r="Y64" s="20">
        <v>1.46120787620064</v>
      </c>
      <c r="Z64" s="20">
        <v>1.0106038291975601</v>
      </c>
      <c r="AA64" s="20">
        <v>1.3923568737788601</v>
      </c>
      <c r="AB64" s="20">
        <v>2.0825622451479902</v>
      </c>
      <c r="AC64" s="20">
        <v>1.92792742082043</v>
      </c>
      <c r="AD64" s="20">
        <v>1.59981719364872</v>
      </c>
      <c r="AE64" s="20">
        <v>0.86640822487259905</v>
      </c>
      <c r="AF64" s="20">
        <v>1.0948999380048301</v>
      </c>
      <c r="AG64" s="20">
        <v>1.74728640054389</v>
      </c>
      <c r="AH64" s="20">
        <v>1.05830081706765</v>
      </c>
      <c r="AI64" s="20">
        <v>1.67354669574759</v>
      </c>
      <c r="AJ64" s="20">
        <v>1.75834641569932</v>
      </c>
      <c r="AP64" s="74"/>
    </row>
    <row r="65" spans="1:43" x14ac:dyDescent="0.25">
      <c r="B65" s="17"/>
      <c r="C65" s="18"/>
      <c r="D65" s="18"/>
      <c r="E65" s="19">
        <v>3.5859846672301701</v>
      </c>
      <c r="F65" s="19">
        <v>3.9220153961348099</v>
      </c>
      <c r="G65" s="20">
        <v>1.97212278040372</v>
      </c>
      <c r="H65" s="20">
        <v>1.41343362963623</v>
      </c>
      <c r="I65" s="20">
        <v>1.8807940969169801</v>
      </c>
      <c r="J65" s="20">
        <v>2.6834138654169002</v>
      </c>
      <c r="K65" s="20">
        <v>1.5683258045495301</v>
      </c>
      <c r="L65" s="20">
        <v>1.9639877946981099</v>
      </c>
      <c r="M65" s="20">
        <v>2.4821039297083898</v>
      </c>
      <c r="N65" s="20">
        <v>2.6085079012164498</v>
      </c>
      <c r="O65" s="20">
        <v>2.4137018082713899</v>
      </c>
      <c r="P65" s="20">
        <v>1.8027174023097801</v>
      </c>
      <c r="Q65" s="20">
        <v>1.7331048771645901</v>
      </c>
      <c r="R65" s="20">
        <v>1.9362731318578901</v>
      </c>
      <c r="S65" s="20">
        <v>1.66791428390008</v>
      </c>
      <c r="T65" s="20">
        <v>3.0243133630468102</v>
      </c>
      <c r="U65" s="20">
        <v>2.15906824810118</v>
      </c>
      <c r="V65" s="20">
        <v>2.0979008401110502</v>
      </c>
      <c r="W65" s="20">
        <v>3.1340951991424801</v>
      </c>
      <c r="X65" s="20">
        <v>3.2342506638597199</v>
      </c>
      <c r="Y65" s="20">
        <v>2.8247706208543999</v>
      </c>
      <c r="Z65" s="20">
        <v>1.87331900581914</v>
      </c>
      <c r="AA65" s="20">
        <v>2.71931277585578</v>
      </c>
      <c r="AB65" s="20">
        <v>3.8082411129955398</v>
      </c>
      <c r="AC65" s="20">
        <v>3.6584542979919799</v>
      </c>
      <c r="AD65" s="20">
        <v>2.89238890541594</v>
      </c>
      <c r="AE65" s="20">
        <v>1.6692840257909101</v>
      </c>
      <c r="AF65" s="20">
        <v>2.08043414936951</v>
      </c>
      <c r="AG65" s="20">
        <v>3.5024402293238199</v>
      </c>
      <c r="AH65" s="20">
        <v>2.1513166695587098</v>
      </c>
      <c r="AI65" s="20">
        <v>3.3096197306284201</v>
      </c>
      <c r="AJ65" s="20">
        <v>3.3667145555491</v>
      </c>
      <c r="AP65" s="74"/>
    </row>
    <row r="66" spans="1:43" x14ac:dyDescent="0.25">
      <c r="B66" s="17"/>
      <c r="C66" s="18"/>
      <c r="D66" s="18"/>
      <c r="E66" s="39"/>
      <c r="F66" s="19"/>
      <c r="G66" s="40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L66" s="164"/>
      <c r="AP66" s="74"/>
    </row>
    <row r="67" spans="1:43" x14ac:dyDescent="0.25">
      <c r="B67" s="17"/>
      <c r="C67" s="18"/>
      <c r="D67" s="18"/>
      <c r="E67" s="39"/>
      <c r="F67" s="19"/>
      <c r="G67" s="40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P67" s="74"/>
    </row>
    <row r="68" spans="1:43" ht="12.5" x14ac:dyDescent="0.25">
      <c r="A68" s="16"/>
      <c r="E68" s="11">
        <v>1994</v>
      </c>
      <c r="F68" s="11">
        <v>1995</v>
      </c>
      <c r="G68" s="15">
        <v>1996</v>
      </c>
      <c r="H68" s="16">
        <v>1997</v>
      </c>
      <c r="I68" s="16">
        <v>1998</v>
      </c>
      <c r="J68" s="16">
        <v>1999</v>
      </c>
      <c r="K68" s="16">
        <v>2000</v>
      </c>
      <c r="L68" s="16">
        <v>2001</v>
      </c>
      <c r="M68" s="16">
        <v>2002</v>
      </c>
      <c r="N68" s="16">
        <v>2003</v>
      </c>
      <c r="O68" s="16">
        <v>2004</v>
      </c>
      <c r="P68" s="16">
        <v>2005</v>
      </c>
      <c r="Q68" s="16">
        <v>2006</v>
      </c>
      <c r="R68" s="15">
        <v>2007</v>
      </c>
      <c r="S68" s="15">
        <v>2008</v>
      </c>
      <c r="T68" s="15">
        <v>2009</v>
      </c>
      <c r="U68" s="15">
        <v>2010</v>
      </c>
      <c r="V68" s="15">
        <v>2011</v>
      </c>
      <c r="W68" s="15">
        <v>2012</v>
      </c>
      <c r="X68" s="15">
        <v>2013</v>
      </c>
      <c r="Y68" s="15">
        <v>2014</v>
      </c>
      <c r="Z68" s="15">
        <v>2015</v>
      </c>
      <c r="AA68" s="15">
        <v>2016</v>
      </c>
      <c r="AB68" s="15">
        <v>2017</v>
      </c>
      <c r="AC68" s="15">
        <v>2018</v>
      </c>
      <c r="AD68" s="15">
        <v>2019</v>
      </c>
      <c r="AE68" s="15">
        <v>2020</v>
      </c>
      <c r="AF68" s="15">
        <v>2021</v>
      </c>
      <c r="AG68" s="15">
        <v>2022</v>
      </c>
      <c r="AH68" s="15">
        <v>2023</v>
      </c>
      <c r="AI68" s="15">
        <v>2024</v>
      </c>
      <c r="AJ68" s="15">
        <v>2025</v>
      </c>
      <c r="AL68" s="95" t="s">
        <v>165</v>
      </c>
      <c r="AM68" s="160" t="s">
        <v>71</v>
      </c>
      <c r="AN68" s="160" t="s">
        <v>72</v>
      </c>
      <c r="AO68" s="44"/>
      <c r="AQ68" s="44" t="s">
        <v>70</v>
      </c>
    </row>
    <row r="69" spans="1:43" x14ac:dyDescent="0.25">
      <c r="B69" s="17"/>
      <c r="C69" s="18"/>
      <c r="D69" s="18"/>
      <c r="E69" s="39"/>
      <c r="F69" s="19"/>
      <c r="G69" s="40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P69" s="74"/>
    </row>
    <row r="70" spans="1:43" x14ac:dyDescent="0.25">
      <c r="A70" s="62" t="s">
        <v>90</v>
      </c>
      <c r="B70" s="17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P70" s="74"/>
    </row>
    <row r="71" spans="1:43" ht="12" x14ac:dyDescent="0.3">
      <c r="A71" s="2" t="s">
        <v>94</v>
      </c>
      <c r="B71" s="17"/>
      <c r="G71" s="64">
        <f>AVERAGE(G3,G6,G9,G12,G15,G18,G21,G24,G27,G30,G33,G36,G39,G42,G45,G48,G51,G54,G57,G60,G63)</f>
        <v>1.1935613960603266</v>
      </c>
      <c r="H71" s="64">
        <f t="shared" ref="H71:AB71" si="0">AVERAGE(H3,H6,H9,H12,H15,H18,H21,H24,H27,H30,H33,H36,H39,H42,H45,H48,H51,H54,H57,H60,H63)</f>
        <v>1.1721659511108389</v>
      </c>
      <c r="I71" s="64">
        <f t="shared" si="0"/>
        <v>1.3557988195993429</v>
      </c>
      <c r="J71" s="64">
        <f t="shared" si="0"/>
        <v>1.1768461841558959</v>
      </c>
      <c r="K71" s="64">
        <f t="shared" si="0"/>
        <v>1.2628290563348212</v>
      </c>
      <c r="L71" s="64">
        <f t="shared" si="0"/>
        <v>1.0485389713320008</v>
      </c>
      <c r="M71" s="64">
        <f t="shared" si="0"/>
        <v>1.5083100268549103</v>
      </c>
      <c r="N71" s="64">
        <f t="shared" si="0"/>
        <v>1.3744288536293883</v>
      </c>
      <c r="O71" s="64">
        <f t="shared" si="0"/>
        <v>1.5169609861397251</v>
      </c>
      <c r="P71" s="64">
        <f t="shared" si="0"/>
        <v>1.4163532055500145</v>
      </c>
      <c r="Q71" s="64">
        <f t="shared" si="0"/>
        <v>1.1034132178345817</v>
      </c>
      <c r="R71" s="64">
        <f t="shared" si="0"/>
        <v>1.0850212113234396</v>
      </c>
      <c r="S71" s="64">
        <f t="shared" si="0"/>
        <v>1.183173712939015</v>
      </c>
      <c r="T71" s="64">
        <f t="shared" si="0"/>
        <v>1.5808744703196378</v>
      </c>
      <c r="U71" s="64">
        <f t="shared" si="0"/>
        <v>1.412280789386005</v>
      </c>
      <c r="V71" s="64">
        <f t="shared" si="0"/>
        <v>1.2598002492853684</v>
      </c>
      <c r="W71" s="64">
        <f t="shared" si="0"/>
        <v>1.4021833489492006</v>
      </c>
      <c r="X71" s="64">
        <f t="shared" si="0"/>
        <v>1.0396919149750488</v>
      </c>
      <c r="Y71" s="64">
        <f t="shared" si="0"/>
        <v>1.3749786151996324</v>
      </c>
      <c r="Z71" s="64">
        <f t="shared" si="0"/>
        <v>1.173218723329936</v>
      </c>
      <c r="AA71" s="64">
        <f t="shared" si="0"/>
        <v>1.0166899696598859</v>
      </c>
      <c r="AB71" s="64">
        <f t="shared" si="0"/>
        <v>1.5695245481594322</v>
      </c>
      <c r="AC71" s="64">
        <f t="shared" ref="AC71:AE71" si="1">AVERAGE(AC3,AC6,AC9,AC12,AC15,AC18,AC21,AC24,AC27,AC30,AC33,AC36,AC39,AC42,AC45,AC48,AC51,AC54,AC57,AC60,AC63)</f>
        <v>1.5253988521168633</v>
      </c>
      <c r="AD71" s="64">
        <f t="shared" si="1"/>
        <v>1.6740205229351439</v>
      </c>
      <c r="AE71" s="64">
        <f t="shared" si="1"/>
        <v>1.0975515446552089</v>
      </c>
      <c r="AF71" s="64">
        <f t="shared" ref="AF71:AJ71" si="2">AVERAGE(AF3,AF6,AF9,AF12,AF15,AF18,AF21,AF24,AF27,AF30,AF33,AF36,AF39,AF42,AF45,AF48,AF51,AF54,AF57,AF60,AF63)</f>
        <v>0.99554138529342984</v>
      </c>
      <c r="AG71" s="64">
        <f t="shared" ref="AG71:AI71" si="3">AVERAGE(AG3,AG6,AG9,AG12,AG15,AG18,AG21,AG24,AG27,AG30,AG33,AG36,AG39,AG42,AG45,AG48,AG51,AG54,AG57,AG60,AG63)</f>
        <v>1.6290842240683774</v>
      </c>
      <c r="AH71" s="64">
        <f t="shared" si="3"/>
        <v>1.0998179591928625</v>
      </c>
      <c r="AI71" s="64">
        <f t="shared" si="3"/>
        <v>1.4598826128087012</v>
      </c>
      <c r="AJ71" s="64">
        <f t="shared" si="2"/>
        <v>1.7412410836198049</v>
      </c>
      <c r="AL71" s="164">
        <f>IF(AJ71&gt;0,(AJ71-AVERAGE(Z71:AI71))/STDEV(Z71:AI71),"NA")</f>
        <v>1.5387538319403073</v>
      </c>
      <c r="AP71" s="74"/>
    </row>
    <row r="72" spans="1:43" ht="12" x14ac:dyDescent="0.3">
      <c r="A72" s="2" t="s">
        <v>89</v>
      </c>
      <c r="B72" s="17"/>
      <c r="G72" s="39">
        <f>STDEV(G3,G6,G9,G12,G15,G18,G21,G24,G27,G30,G33,G36,G39,G42,G45,G48,G51,G54,G57,G60,G63)</f>
        <v>0.90762852891295021</v>
      </c>
      <c r="H72" s="39">
        <f t="shared" ref="H72:AB72" si="4">STDEV(H3,H6,H9,H12,H15,H18,H21,H24,H27,H30,H33,H36,H39,H42,H45,H48,H51,H54,H57,H60,H63)</f>
        <v>0.85958350575145692</v>
      </c>
      <c r="I72" s="39">
        <f t="shared" si="4"/>
        <v>1.1348906286030869</v>
      </c>
      <c r="J72" s="39">
        <f t="shared" si="4"/>
        <v>0.76581934610926772</v>
      </c>
      <c r="K72" s="39">
        <f t="shared" si="4"/>
        <v>1.005558953708692</v>
      </c>
      <c r="L72" s="39">
        <f t="shared" si="4"/>
        <v>0.65846827093197147</v>
      </c>
      <c r="M72" s="39">
        <f t="shared" si="4"/>
        <v>1.1531981406771692</v>
      </c>
      <c r="N72" s="39">
        <f t="shared" si="4"/>
        <v>0.9907011650003188</v>
      </c>
      <c r="O72" s="39">
        <f t="shared" si="4"/>
        <v>1.1211338002253404</v>
      </c>
      <c r="P72" s="39">
        <f t="shared" si="4"/>
        <v>1.152621507956993</v>
      </c>
      <c r="Q72" s="39">
        <f t="shared" si="4"/>
        <v>0.79024536321532379</v>
      </c>
      <c r="R72" s="39">
        <f t="shared" si="4"/>
        <v>0.84041875343381089</v>
      </c>
      <c r="S72" s="39">
        <f t="shared" si="4"/>
        <v>0.87739445287638285</v>
      </c>
      <c r="T72" s="39">
        <f t="shared" si="4"/>
        <v>1.1403580405759526</v>
      </c>
      <c r="U72" s="39">
        <f t="shared" si="4"/>
        <v>1.3245642342414219</v>
      </c>
      <c r="V72" s="39">
        <f t="shared" si="4"/>
        <v>1.0340970502065123</v>
      </c>
      <c r="W72" s="39">
        <f t="shared" si="4"/>
        <v>1.1728831904346575</v>
      </c>
      <c r="X72" s="39">
        <f t="shared" si="4"/>
        <v>0.71354231597306927</v>
      </c>
      <c r="Y72" s="39">
        <f t="shared" si="4"/>
        <v>0.98717841877344581</v>
      </c>
      <c r="Z72" s="39">
        <f t="shared" si="4"/>
        <v>0.76485754151650664</v>
      </c>
      <c r="AA72" s="39">
        <f t="shared" si="4"/>
        <v>0.68178055078988686</v>
      </c>
      <c r="AB72" s="39">
        <f t="shared" si="4"/>
        <v>1.4400277127133232</v>
      </c>
      <c r="AC72" s="39">
        <f t="shared" ref="AC72:AE72" si="5">STDEV(AC3,AC6,AC9,AC12,AC15,AC18,AC21,AC24,AC27,AC30,AC33,AC36,AC39,AC42,AC45,AC48,AC51,AC54,AC57,AC60,AC63)</f>
        <v>0.9897014132415809</v>
      </c>
      <c r="AD72" s="39">
        <f t="shared" si="5"/>
        <v>1.68251550731084</v>
      </c>
      <c r="AE72" s="39">
        <f t="shared" si="5"/>
        <v>0.77495030889547889</v>
      </c>
      <c r="AF72" s="39">
        <f t="shared" ref="AF72:AJ72" si="6">STDEV(AF3,AF6,AF9,AF12,AF15,AF18,AF21,AF24,AF27,AF30,AF33,AF36,AF39,AF42,AF45,AF48,AF51,AF54,AF57,AF60,AF63)</f>
        <v>0.74172340222979971</v>
      </c>
      <c r="AG72" s="39">
        <f t="shared" ref="AG72:AI72" si="7">STDEV(AG3,AG6,AG9,AG12,AG15,AG18,AG21,AG24,AG27,AG30,AG33,AG36,AG39,AG42,AG45,AG48,AG51,AG54,AG57,AG60,AG63)</f>
        <v>1.5023588430156993</v>
      </c>
      <c r="AH72" s="39">
        <f t="shared" si="7"/>
        <v>0.80514458291733848</v>
      </c>
      <c r="AI72" s="39">
        <f t="shared" si="7"/>
        <v>1.0361302285892942</v>
      </c>
      <c r="AJ72" s="39">
        <f t="shared" si="6"/>
        <v>1.4729194944638333</v>
      </c>
      <c r="AP72" s="74"/>
    </row>
    <row r="73" spans="1:43" ht="12" x14ac:dyDescent="0.3">
      <c r="A73" s="2"/>
      <c r="B73" s="17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P73" s="74"/>
    </row>
    <row r="74" spans="1:43" ht="12" x14ac:dyDescent="0.3">
      <c r="A74" s="2" t="s">
        <v>95</v>
      </c>
      <c r="B74" s="17"/>
      <c r="G74" s="64">
        <f>AVERAGE(G15,G24,G27,G30,G33,G36,G39,G48)</f>
        <v>0.95993636220031431</v>
      </c>
      <c r="H74" s="64">
        <f t="shared" ref="H74:AB74" si="8">AVERAGE(H15,H24,H27,H30,H33,H36,H39,H48)</f>
        <v>0.99314190660363399</v>
      </c>
      <c r="I74" s="64">
        <f t="shared" si="8"/>
        <v>1.1749887602508076</v>
      </c>
      <c r="J74" s="64">
        <f t="shared" si="8"/>
        <v>1.1622657425054546</v>
      </c>
      <c r="K74" s="64">
        <f t="shared" si="8"/>
        <v>0.9961611423829877</v>
      </c>
      <c r="L74" s="64">
        <f t="shared" si="8"/>
        <v>1.0365935482839885</v>
      </c>
      <c r="M74" s="64">
        <f t="shared" si="8"/>
        <v>1.377414088648466</v>
      </c>
      <c r="N74" s="64">
        <f t="shared" si="8"/>
        <v>1.2279697844367519</v>
      </c>
      <c r="O74" s="64">
        <f t="shared" si="8"/>
        <v>1.2280610542410821</v>
      </c>
      <c r="P74" s="64">
        <f t="shared" si="8"/>
        <v>0.98351678160838008</v>
      </c>
      <c r="Q74" s="64">
        <f t="shared" si="8"/>
        <v>1.0292226871242973</v>
      </c>
      <c r="R74" s="64">
        <f t="shared" si="8"/>
        <v>0.89830072943442718</v>
      </c>
      <c r="S74" s="64">
        <f t="shared" si="8"/>
        <v>1.1083244882404786</v>
      </c>
      <c r="T74" s="64">
        <f t="shared" si="8"/>
        <v>1.4186315536935803</v>
      </c>
      <c r="U74" s="64">
        <f t="shared" si="8"/>
        <v>0.99271568284993617</v>
      </c>
      <c r="V74" s="64">
        <f t="shared" si="8"/>
        <v>0.88356753154629708</v>
      </c>
      <c r="W74" s="64">
        <f t="shared" si="8"/>
        <v>1.0427248601630037</v>
      </c>
      <c r="X74" s="64">
        <f t="shared" si="8"/>
        <v>0.94508347241667379</v>
      </c>
      <c r="Y74" s="64">
        <f t="shared" si="8"/>
        <v>1.1455552690026978</v>
      </c>
      <c r="Z74" s="64">
        <f t="shared" si="8"/>
        <v>1.0442142938292251</v>
      </c>
      <c r="AA74" s="64">
        <f t="shared" si="8"/>
        <v>0.9157855432367461</v>
      </c>
      <c r="AB74" s="64">
        <f t="shared" si="8"/>
        <v>1.0855392879488903</v>
      </c>
      <c r="AC74" s="64">
        <f t="shared" ref="AC74:AE74" si="9">AVERAGE(AC15,AC24,AC27,AC30,AC33,AC36,AC39,AC48)</f>
        <v>1.433335404010196</v>
      </c>
      <c r="AD74" s="64">
        <f t="shared" si="9"/>
        <v>1.1558727003479374</v>
      </c>
      <c r="AE74" s="64">
        <f t="shared" si="9"/>
        <v>0.85816097985869721</v>
      </c>
      <c r="AF74" s="64">
        <f t="shared" ref="AF74:AJ74" si="10">AVERAGE(AF15,AF24,AF27,AF30,AF33,AF36,AF39,AF48)</f>
        <v>0.74918729244786764</v>
      </c>
      <c r="AG74" s="64">
        <f t="shared" ref="AG74:AI74" si="11">AVERAGE(AG15,AG24,AG27,AG30,AG33,AG36,AG39,AG48)</f>
        <v>1.0793977268475088</v>
      </c>
      <c r="AH74" s="64">
        <f t="shared" si="11"/>
        <v>0.81728598022216936</v>
      </c>
      <c r="AI74" s="64">
        <f t="shared" si="11"/>
        <v>1.1674729859704167</v>
      </c>
      <c r="AJ74" s="64">
        <f t="shared" si="10"/>
        <v>1.2844377097420421</v>
      </c>
      <c r="AL74" s="164">
        <f>IF(AJ74&gt;0,(AJ74-AVERAGE(Z74:AI74))/STDEV(Z74:AI74),"NA")</f>
        <v>1.2520971919177426</v>
      </c>
      <c r="AP74" s="74"/>
    </row>
    <row r="75" spans="1:43" ht="12" x14ac:dyDescent="0.3">
      <c r="A75" s="2" t="s">
        <v>89</v>
      </c>
      <c r="B75" s="17"/>
      <c r="G75" s="66">
        <f>STDEV(G15,G24,G27,G30,G33,G36,G39,G48)</f>
        <v>0.51858460342850299</v>
      </c>
      <c r="H75" s="66">
        <f t="shared" ref="H75:AB75" si="12">STDEV(H15,H24,H27,H30,H33,H36,H39,H48)</f>
        <v>0.56598383267595975</v>
      </c>
      <c r="I75" s="66">
        <f t="shared" si="12"/>
        <v>0.86661584121783997</v>
      </c>
      <c r="J75" s="66">
        <f t="shared" si="12"/>
        <v>0.45964000330961402</v>
      </c>
      <c r="K75" s="66">
        <f t="shared" si="12"/>
        <v>0.51001363990985726</v>
      </c>
      <c r="L75" s="66">
        <f t="shared" si="12"/>
        <v>0.58185876340655718</v>
      </c>
      <c r="M75" s="66">
        <f t="shared" si="12"/>
        <v>0.73954459088875679</v>
      </c>
      <c r="N75" s="66">
        <f t="shared" si="12"/>
        <v>0.69376841998481265</v>
      </c>
      <c r="O75" s="66">
        <f t="shared" si="12"/>
        <v>0.71334889346992325</v>
      </c>
      <c r="P75" s="66">
        <f t="shared" si="12"/>
        <v>0.52817481721229964</v>
      </c>
      <c r="Q75" s="66">
        <f t="shared" si="12"/>
        <v>0.56905556196721263</v>
      </c>
      <c r="R75" s="66">
        <f t="shared" si="12"/>
        <v>0.6293386493447416</v>
      </c>
      <c r="S75" s="66">
        <f t="shared" si="12"/>
        <v>0.82216768257757189</v>
      </c>
      <c r="T75" s="66">
        <f t="shared" si="12"/>
        <v>0.74233403687970589</v>
      </c>
      <c r="U75" s="66">
        <f t="shared" si="12"/>
        <v>0.54012283887609724</v>
      </c>
      <c r="V75" s="66">
        <f t="shared" si="12"/>
        <v>0.53706646315751128</v>
      </c>
      <c r="W75" s="66">
        <f t="shared" si="12"/>
        <v>0.6171735082704074</v>
      </c>
      <c r="X75" s="66">
        <f t="shared" si="12"/>
        <v>0.43448576594428651</v>
      </c>
      <c r="Y75" s="66">
        <f t="shared" si="12"/>
        <v>0.64396282883482237</v>
      </c>
      <c r="Z75" s="66">
        <f t="shared" si="12"/>
        <v>0.57981436077006721</v>
      </c>
      <c r="AA75" s="66">
        <f t="shared" si="12"/>
        <v>0.58792910782668639</v>
      </c>
      <c r="AB75" s="66">
        <f t="shared" si="12"/>
        <v>0.77343575105676399</v>
      </c>
      <c r="AC75" s="66">
        <f t="shared" ref="AC75:AE75" si="13">STDEV(AC15,AC24,AC27,AC30,AC33,AC36,AC39,AC48)</f>
        <v>0.76185366887623951</v>
      </c>
      <c r="AD75" s="66">
        <f t="shared" si="13"/>
        <v>0.72642779097388865</v>
      </c>
      <c r="AE75" s="66">
        <f t="shared" si="13"/>
        <v>0.33040053380506079</v>
      </c>
      <c r="AF75" s="66">
        <f t="shared" ref="AF75:AJ75" si="14">STDEV(AF15,AF24,AF27,AF30,AF33,AF36,AF39,AF48)</f>
        <v>0.44304814673212006</v>
      </c>
      <c r="AG75" s="66">
        <f t="shared" ref="AG75:AI75" si="15">STDEV(AG15,AG24,AG27,AG30,AG33,AG36,AG39,AG48)</f>
        <v>0.44180331169168946</v>
      </c>
      <c r="AH75" s="66">
        <f t="shared" si="15"/>
        <v>0.38785623011200188</v>
      </c>
      <c r="AI75" s="66">
        <f t="shared" si="15"/>
        <v>0.5419484314265467</v>
      </c>
      <c r="AJ75" s="66">
        <f t="shared" si="14"/>
        <v>0.61501805993703962</v>
      </c>
      <c r="AP75" s="74"/>
    </row>
    <row r="76" spans="1:43" ht="12" x14ac:dyDescent="0.3">
      <c r="A76" s="2" t="s">
        <v>88</v>
      </c>
      <c r="B76" s="17"/>
      <c r="G76" s="64">
        <f>AVERAGE(G12,G21,G42,G45,G63)</f>
        <v>0.81999627428935218</v>
      </c>
      <c r="H76" s="64">
        <f t="shared" ref="H76:AB76" si="16">AVERAGE(H12,H21,H42,H45,H63)</f>
        <v>0.82787605664470776</v>
      </c>
      <c r="I76" s="64">
        <f t="shared" si="16"/>
        <v>0.86313407636025308</v>
      </c>
      <c r="J76" s="64">
        <f t="shared" si="16"/>
        <v>0.90607143804609591</v>
      </c>
      <c r="K76" s="64">
        <f t="shared" si="16"/>
        <v>0.86979766025337502</v>
      </c>
      <c r="L76" s="64">
        <f t="shared" si="16"/>
        <v>0.82513974368398024</v>
      </c>
      <c r="M76" s="64">
        <f t="shared" si="16"/>
        <v>1.0766379090231701</v>
      </c>
      <c r="N76" s="64">
        <f t="shared" si="16"/>
        <v>0.93854495754057443</v>
      </c>
      <c r="O76" s="64">
        <f t="shared" si="16"/>
        <v>1.0537706882989095</v>
      </c>
      <c r="P76" s="64">
        <f t="shared" si="16"/>
        <v>0.95660536719197364</v>
      </c>
      <c r="Q76" s="64">
        <f t="shared" si="16"/>
        <v>0.80839147262661493</v>
      </c>
      <c r="R76" s="64">
        <f t="shared" si="16"/>
        <v>0.78892952230078262</v>
      </c>
      <c r="S76" s="64">
        <f t="shared" si="16"/>
        <v>0.86641835985958759</v>
      </c>
      <c r="T76" s="64">
        <f t="shared" si="16"/>
        <v>1.2474627153985196</v>
      </c>
      <c r="U76" s="64">
        <f t="shared" si="16"/>
        <v>0.9603564818470558</v>
      </c>
      <c r="V76" s="64">
        <f t="shared" si="16"/>
        <v>1.0161176641410816</v>
      </c>
      <c r="W76" s="64">
        <f t="shared" si="16"/>
        <v>1.0146614974567547</v>
      </c>
      <c r="X76" s="64">
        <f t="shared" si="16"/>
        <v>0.85942458334280936</v>
      </c>
      <c r="Y76" s="64">
        <f t="shared" si="16"/>
        <v>1.0773113927609796</v>
      </c>
      <c r="Z76" s="64">
        <f t="shared" si="16"/>
        <v>0.80641824439423504</v>
      </c>
      <c r="AA76" s="64">
        <f t="shared" si="16"/>
        <v>0.83211068074629824</v>
      </c>
      <c r="AB76" s="64">
        <f t="shared" si="16"/>
        <v>1.2535994421662573</v>
      </c>
      <c r="AC76" s="64">
        <f t="shared" ref="AC76:AE76" si="17">AVERAGE(AC12,AC21,AC42,AC45,AC63)</f>
        <v>1.2712001348255577</v>
      </c>
      <c r="AD76" s="64">
        <f t="shared" si="17"/>
        <v>1.0787189329218549</v>
      </c>
      <c r="AE76" s="64">
        <f t="shared" si="17"/>
        <v>0.81232372552922882</v>
      </c>
      <c r="AF76" s="64">
        <f t="shared" ref="AF76:AJ76" si="18">AVERAGE(AF12,AF21,AF42,AF45,AF63)</f>
        <v>0.75759833150816769</v>
      </c>
      <c r="AG76" s="64">
        <f t="shared" ref="AG76:AI76" si="19">AVERAGE(AG12,AG21,AG42,AG45,AG63)</f>
        <v>1.1536294406727585</v>
      </c>
      <c r="AH76" s="64">
        <f t="shared" si="19"/>
        <v>0.86916485279162925</v>
      </c>
      <c r="AI76" s="64">
        <f t="shared" si="19"/>
        <v>1.203128685183984</v>
      </c>
      <c r="AJ76" s="64">
        <f t="shared" si="18"/>
        <v>1.1978101566742321</v>
      </c>
      <c r="AL76" s="164">
        <f>IF(AJ76&gt;0,(AJ76-AVERAGE(Z76:AI76))/STDEV(Z76:AI76),"NA")</f>
        <v>0.93742421176688118</v>
      </c>
      <c r="AP76" s="74"/>
    </row>
    <row r="77" spans="1:43" ht="12" x14ac:dyDescent="0.3">
      <c r="A77" s="2" t="s">
        <v>87</v>
      </c>
      <c r="B77" s="17"/>
      <c r="G77" s="66">
        <f>STDEV(G12,G21,G42,G45,G63)</f>
        <v>0.80858552331150257</v>
      </c>
      <c r="H77" s="66">
        <f t="shared" ref="H77:AB77" si="20">STDEV(H12,H21,H42,H45,H63)</f>
        <v>0.6964711989189859</v>
      </c>
      <c r="I77" s="66">
        <f t="shared" si="20"/>
        <v>0.68517389803214113</v>
      </c>
      <c r="J77" s="66">
        <f t="shared" si="20"/>
        <v>0.75749619707388816</v>
      </c>
      <c r="K77" s="66">
        <f t="shared" si="20"/>
        <v>0.67646274144502394</v>
      </c>
      <c r="L77" s="66">
        <f t="shared" si="20"/>
        <v>0.7227022239834201</v>
      </c>
      <c r="M77" s="66">
        <f t="shared" si="20"/>
        <v>0.91202304288546998</v>
      </c>
      <c r="N77" s="66">
        <f t="shared" si="20"/>
        <v>0.8703819230426264</v>
      </c>
      <c r="O77" s="66">
        <f t="shared" si="20"/>
        <v>0.8740733805540547</v>
      </c>
      <c r="P77" s="66">
        <f t="shared" si="20"/>
        <v>0.84260559851337147</v>
      </c>
      <c r="Q77" s="66">
        <f t="shared" si="20"/>
        <v>0.73981477404137774</v>
      </c>
      <c r="R77" s="66">
        <f t="shared" si="20"/>
        <v>0.67570814132897805</v>
      </c>
      <c r="S77" s="66">
        <f t="shared" si="20"/>
        <v>0.82202226252977662</v>
      </c>
      <c r="T77" s="66">
        <f t="shared" si="20"/>
        <v>1.0840787884810108</v>
      </c>
      <c r="U77" s="66">
        <f t="shared" si="20"/>
        <v>0.87157984609272787</v>
      </c>
      <c r="V77" s="66">
        <f t="shared" si="20"/>
        <v>0.94042429917117287</v>
      </c>
      <c r="W77" s="66">
        <f t="shared" si="20"/>
        <v>1.0010098920967068</v>
      </c>
      <c r="X77" s="66">
        <f t="shared" si="20"/>
        <v>0.92323440619666886</v>
      </c>
      <c r="Y77" s="66">
        <f t="shared" si="20"/>
        <v>0.87722022965539326</v>
      </c>
      <c r="Z77" s="66">
        <f t="shared" si="20"/>
        <v>0.73148850323871051</v>
      </c>
      <c r="AA77" s="66">
        <f t="shared" si="20"/>
        <v>0.82948023966547679</v>
      </c>
      <c r="AB77" s="66">
        <f t="shared" si="20"/>
        <v>1.2111267463884143</v>
      </c>
      <c r="AC77" s="66">
        <f t="shared" ref="AC77:AE77" si="21">STDEV(AC12,AC21,AC42,AC45,AC63)</f>
        <v>1.0908315871377352</v>
      </c>
      <c r="AD77" s="66">
        <f t="shared" si="21"/>
        <v>1.0252155860637002</v>
      </c>
      <c r="AE77" s="66">
        <f t="shared" si="21"/>
        <v>0.75393102976208648</v>
      </c>
      <c r="AF77" s="66">
        <f t="shared" ref="AF77:AJ77" si="22">STDEV(AF12,AF21,AF42,AF45,AF63)</f>
        <v>0.72285464144807288</v>
      </c>
      <c r="AG77" s="66">
        <f t="shared" ref="AG77:AI77" si="23">STDEV(AG12,AG21,AG42,AG45,AG63)</f>
        <v>1.0224707628533942</v>
      </c>
      <c r="AH77" s="66">
        <f t="shared" si="23"/>
        <v>0.75208852223890177</v>
      </c>
      <c r="AI77" s="66">
        <f t="shared" si="23"/>
        <v>1.0963122953894255</v>
      </c>
      <c r="AJ77" s="66">
        <f t="shared" si="22"/>
        <v>0.98756642311172227</v>
      </c>
      <c r="AP77" s="74"/>
    </row>
    <row r="78" spans="1:43" ht="12" x14ac:dyDescent="0.3">
      <c r="A78" s="2" t="s">
        <v>96</v>
      </c>
      <c r="B78" s="17"/>
      <c r="G78" s="64">
        <f>AVERAGE(G3,G6,G9,G18,G51,G54,G57,G60)</f>
        <v>1.6606646310271973</v>
      </c>
      <c r="H78" s="64">
        <f t="shared" ref="H78:AB78" si="24">AVERAGE(H3,H6,H9,H18,H51,H54,H57,H60)</f>
        <v>1.5663711796593758</v>
      </c>
      <c r="I78" s="64">
        <f t="shared" si="24"/>
        <v>1.8445243434723098</v>
      </c>
      <c r="J78" s="64">
        <f t="shared" si="24"/>
        <v>1.3606608421249617</v>
      </c>
      <c r="K78" s="64">
        <f t="shared" si="24"/>
        <v>1.7751415928375587</v>
      </c>
      <c r="L78" s="64">
        <f t="shared" si="24"/>
        <v>1.2001089116600256</v>
      </c>
      <c r="M78" s="64">
        <f t="shared" si="24"/>
        <v>1.9090010387061926</v>
      </c>
      <c r="N78" s="64">
        <f t="shared" si="24"/>
        <v>1.7933153578775327</v>
      </c>
      <c r="O78" s="64">
        <f t="shared" si="24"/>
        <v>2.0953548541888782</v>
      </c>
      <c r="P78" s="64">
        <f t="shared" si="24"/>
        <v>2.136532028465425</v>
      </c>
      <c r="Q78" s="64">
        <f t="shared" si="24"/>
        <v>1.3619923392998445</v>
      </c>
      <c r="R78" s="64">
        <f t="shared" si="24"/>
        <v>1.4567989988516126</v>
      </c>
      <c r="S78" s="64">
        <f t="shared" si="24"/>
        <v>1.4559950333121927</v>
      </c>
      <c r="T78" s="64">
        <f t="shared" si="24"/>
        <v>1.9514997337713933</v>
      </c>
      <c r="U78" s="64">
        <f t="shared" si="24"/>
        <v>2.1142985881339169</v>
      </c>
      <c r="V78" s="64">
        <f t="shared" si="24"/>
        <v>1.7883345827396195</v>
      </c>
      <c r="W78" s="64">
        <f t="shared" si="24"/>
        <v>2.0038429949181764</v>
      </c>
      <c r="X78" s="64">
        <f t="shared" si="24"/>
        <v>1.2469674398035733</v>
      </c>
      <c r="Y78" s="64">
        <f t="shared" si="24"/>
        <v>1.7904439754207253</v>
      </c>
      <c r="Z78" s="64">
        <f t="shared" si="24"/>
        <v>1.5314734521654596</v>
      </c>
      <c r="AA78" s="64">
        <f t="shared" si="24"/>
        <v>1.2329564516540181</v>
      </c>
      <c r="AB78" s="64">
        <f t="shared" si="24"/>
        <v>2.2509629996157079</v>
      </c>
      <c r="AC78" s="64">
        <f t="shared" ref="AC78:AE78" si="25">AVERAGE(AC3,AC6,AC9,AC18,AC51,AC54,AC57,AC60)</f>
        <v>1.7763364985305961</v>
      </c>
      <c r="AD78" s="64">
        <f t="shared" si="25"/>
        <v>2.5642318392806547</v>
      </c>
      <c r="AE78" s="64">
        <f t="shared" si="25"/>
        <v>1.5152094964054581</v>
      </c>
      <c r="AF78" s="64">
        <f t="shared" ref="AF78:AJ78" si="26">AVERAGE(AF3,AF6,AF9,AF18,AF51,AF54,AF57,AF60)</f>
        <v>1.3906098867547803</v>
      </c>
      <c r="AG78" s="64">
        <f t="shared" ref="AG78:AI78" si="27">AVERAGE(AG3,AG6,AG9,AG18,AG51,AG54,AG57,AG60)</f>
        <v>2.475929960911508</v>
      </c>
      <c r="AH78" s="64">
        <f t="shared" si="27"/>
        <v>1.5265081296643266</v>
      </c>
      <c r="AI78" s="64">
        <f t="shared" si="27"/>
        <v>1.912763444412434</v>
      </c>
      <c r="AJ78" s="64">
        <f t="shared" si="26"/>
        <v>2.5376887868385487</v>
      </c>
      <c r="AL78" s="164">
        <f>IF(AJ78&gt;0,(AJ78-AVERAGE(Z78:AI78))/STDEV(Z78:AI78),"NA")</f>
        <v>1.5382950291638866</v>
      </c>
      <c r="AP78" s="74"/>
    </row>
    <row r="79" spans="1:43" ht="12" x14ac:dyDescent="0.3">
      <c r="A79" s="2" t="s">
        <v>89</v>
      </c>
      <c r="B79" s="17"/>
      <c r="G79" s="66">
        <f>STDEV(G3,G6,G9,G18,G51,G54,G57,G60)</f>
        <v>1.1400598724870681</v>
      </c>
      <c r="H79" s="66">
        <f t="shared" ref="H79:AB79" si="28">STDEV(H3,H6,H9,H18,H51,H54,H57,H60)</f>
        <v>1.1021256752670161</v>
      </c>
      <c r="I79" s="66">
        <f t="shared" si="28"/>
        <v>1.4754451393087933</v>
      </c>
      <c r="J79" s="66">
        <f t="shared" si="28"/>
        <v>1.0223853604560205</v>
      </c>
      <c r="K79" s="66">
        <f t="shared" si="28"/>
        <v>1.3696086903366356</v>
      </c>
      <c r="L79" s="66">
        <f t="shared" si="28"/>
        <v>0.73465567447790203</v>
      </c>
      <c r="M79" s="66">
        <f t="shared" si="28"/>
        <v>1.5624381652365398</v>
      </c>
      <c r="N79" s="66">
        <f t="shared" si="28"/>
        <v>1.2366435969635623</v>
      </c>
      <c r="O79" s="66">
        <f t="shared" si="28"/>
        <v>1.4194560828020213</v>
      </c>
      <c r="P79" s="66">
        <f t="shared" si="28"/>
        <v>1.4674141465005854</v>
      </c>
      <c r="Q79" s="66">
        <f t="shared" si="28"/>
        <v>1.0013956780342506</v>
      </c>
      <c r="R79" s="66">
        <f t="shared" si="28"/>
        <v>1.0490989446545618</v>
      </c>
      <c r="S79" s="66">
        <f t="shared" si="28"/>
        <v>0.98705039874469158</v>
      </c>
      <c r="T79" s="66">
        <f t="shared" si="28"/>
        <v>1.4921077799344251</v>
      </c>
      <c r="U79" s="66">
        <f t="shared" si="28"/>
        <v>1.837567681430595</v>
      </c>
      <c r="V79" s="66">
        <f t="shared" si="28"/>
        <v>1.3183516345518715</v>
      </c>
      <c r="W79" s="66">
        <f t="shared" si="28"/>
        <v>1.5193133116031519</v>
      </c>
      <c r="X79" s="66">
        <f t="shared" si="28"/>
        <v>0.8344517219490788</v>
      </c>
      <c r="Y79" s="66">
        <f t="shared" si="28"/>
        <v>1.268550648516706</v>
      </c>
      <c r="Z79" s="66">
        <f t="shared" si="28"/>
        <v>0.8761869418009578</v>
      </c>
      <c r="AA79" s="66">
        <f t="shared" si="28"/>
        <v>0.70698043419982604</v>
      </c>
      <c r="AB79" s="66">
        <f t="shared" si="28"/>
        <v>1.9022926067740722</v>
      </c>
      <c r="AC79" s="66">
        <f t="shared" ref="AC79:AE79" si="29">STDEV(AC3,AC6,AC9,AC18,AC51,AC54,AC57,AC60)</f>
        <v>1.1876103537124025</v>
      </c>
      <c r="AD79" s="66">
        <f t="shared" si="29"/>
        <v>2.343973200752743</v>
      </c>
      <c r="AE79" s="66">
        <f t="shared" si="29"/>
        <v>0.97924296153519419</v>
      </c>
      <c r="AF79" s="66">
        <f t="shared" ref="AF79:AJ79" si="30">STDEV(AF3,AF6,AF9,AF18,AF51,AF54,AF57,AF60)</f>
        <v>0.88815338056818349</v>
      </c>
      <c r="AG79" s="66">
        <f t="shared" ref="AG79:AI79" si="31">STDEV(AG3,AG6,AG9,AG18,AG51,AG54,AG57,AG60)</f>
        <v>2.0808245283155586</v>
      </c>
      <c r="AH79" s="66">
        <f t="shared" si="31"/>
        <v>1.020396657959517</v>
      </c>
      <c r="AI79" s="66">
        <f t="shared" si="31"/>
        <v>1.3067576725180832</v>
      </c>
      <c r="AJ79" s="66">
        <f t="shared" si="30"/>
        <v>2.0220352014834457</v>
      </c>
      <c r="AP79" s="74"/>
    </row>
    <row r="80" spans="1:43" ht="12" x14ac:dyDescent="0.3">
      <c r="A80" s="2"/>
      <c r="B80" s="17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P80" s="74"/>
    </row>
    <row r="81" spans="1:42" ht="12" x14ac:dyDescent="0.3">
      <c r="A81" s="2" t="s">
        <v>97</v>
      </c>
      <c r="B81" s="17"/>
      <c r="G81" s="64">
        <f>AVERAGE(G15,G24,G27,G30,G51,G63)</f>
        <v>1.1242880947245815</v>
      </c>
      <c r="H81" s="64">
        <f t="shared" ref="H81:AB81" si="32">AVERAGE(H15,H24,H27,H30,H51,H63)</f>
        <v>1.3010879179658692</v>
      </c>
      <c r="I81" s="64">
        <f t="shared" si="32"/>
        <v>1.2546363711606863</v>
      </c>
      <c r="J81" s="64">
        <f t="shared" si="32"/>
        <v>1.3041867294481986</v>
      </c>
      <c r="K81" s="64">
        <f t="shared" si="32"/>
        <v>1.1452244389808082</v>
      </c>
      <c r="L81" s="64">
        <f t="shared" si="32"/>
        <v>1.1729178051784703</v>
      </c>
      <c r="M81" s="64">
        <f t="shared" si="32"/>
        <v>1.6390780217696752</v>
      </c>
      <c r="N81" s="64">
        <f t="shared" si="32"/>
        <v>1.7654392176544427</v>
      </c>
      <c r="O81" s="64">
        <f t="shared" si="32"/>
        <v>1.723829530484033</v>
      </c>
      <c r="P81" s="64">
        <f t="shared" si="32"/>
        <v>1.7317151435640887</v>
      </c>
      <c r="Q81" s="64">
        <f t="shared" si="32"/>
        <v>1.5041449620538776</v>
      </c>
      <c r="R81" s="64">
        <f t="shared" si="32"/>
        <v>1.1946381759870346</v>
      </c>
      <c r="S81" s="64">
        <f t="shared" si="32"/>
        <v>1.4797624812772954</v>
      </c>
      <c r="T81" s="64">
        <f t="shared" si="32"/>
        <v>1.8935355373520764</v>
      </c>
      <c r="U81" s="64">
        <f t="shared" si="32"/>
        <v>1.6255574507296782</v>
      </c>
      <c r="V81" s="64">
        <f t="shared" si="32"/>
        <v>1.2475530509809356</v>
      </c>
      <c r="W81" s="64">
        <f t="shared" si="32"/>
        <v>1.7392737317948075</v>
      </c>
      <c r="X81" s="64">
        <f t="shared" si="32"/>
        <v>1.277136252219526</v>
      </c>
      <c r="Y81" s="64">
        <f t="shared" si="32"/>
        <v>1.4721397849921238</v>
      </c>
      <c r="Z81" s="64">
        <f t="shared" si="32"/>
        <v>1.3367032335088018</v>
      </c>
      <c r="AA81" s="64">
        <f t="shared" si="32"/>
        <v>1.2862884641536327</v>
      </c>
      <c r="AB81" s="64">
        <f t="shared" si="32"/>
        <v>1.891401922428658</v>
      </c>
      <c r="AC81" s="64">
        <f t="shared" ref="AC81:AE81" si="33">AVERAGE(AC15,AC24,AC27,AC30,AC51,AC63)</f>
        <v>1.96871767185296</v>
      </c>
      <c r="AD81" s="64">
        <f t="shared" si="33"/>
        <v>1.6300326528965676</v>
      </c>
      <c r="AE81" s="64">
        <f t="shared" si="33"/>
        <v>1.0365110528378187</v>
      </c>
      <c r="AF81" s="64">
        <f t="shared" ref="AF81:AJ81" si="34">AVERAGE(AF15,AF24,AF27,AF30,AF51,AF63)</f>
        <v>1.1218918111550844</v>
      </c>
      <c r="AG81" s="64">
        <f t="shared" ref="AG81:AI81" si="35">AVERAGE(AG15,AG24,AG27,AG30,AG51,AG63)</f>
        <v>1.6053431358054595</v>
      </c>
      <c r="AH81" s="64">
        <f t="shared" si="35"/>
        <v>1.1008785567199884</v>
      </c>
      <c r="AI81" s="64">
        <f t="shared" si="35"/>
        <v>1.6630769672217085</v>
      </c>
      <c r="AJ81" s="64">
        <f t="shared" si="34"/>
        <v>2.0593743189791223</v>
      </c>
      <c r="AL81" s="164">
        <f>IF(AJ81&gt;0,(AJ81-AVERAGE(Z81:AI81))/STDEV(Z81:AI81),"NA")</f>
        <v>1.7822936342956766</v>
      </c>
      <c r="AP81" s="74"/>
    </row>
    <row r="82" spans="1:42" ht="12" x14ac:dyDescent="0.3">
      <c r="A82" s="2" t="s">
        <v>89</v>
      </c>
      <c r="B82" s="17"/>
      <c r="G82" s="66">
        <f>STDEV(G15,G24,G27,G30,G51,G63)</f>
        <v>0.62448633442066404</v>
      </c>
      <c r="H82" s="66">
        <f t="shared" ref="H82:AB82" si="36">STDEV(H15,H24,H27,H30,H51,H63)</f>
        <v>0.99232965574514886</v>
      </c>
      <c r="I82" s="66">
        <f t="shared" si="36"/>
        <v>0.8948579212894433</v>
      </c>
      <c r="J82" s="66">
        <f t="shared" si="36"/>
        <v>0.58038019844271294</v>
      </c>
      <c r="K82" s="66">
        <f t="shared" si="36"/>
        <v>0.51177249124984436</v>
      </c>
      <c r="L82" s="66">
        <f t="shared" si="36"/>
        <v>0.63608118555261739</v>
      </c>
      <c r="M82" s="66">
        <f t="shared" si="36"/>
        <v>0.78172458960272773</v>
      </c>
      <c r="N82" s="66">
        <f t="shared" si="36"/>
        <v>0.9861050277621739</v>
      </c>
      <c r="O82" s="66">
        <f t="shared" si="36"/>
        <v>0.96160914156330179</v>
      </c>
      <c r="P82" s="66">
        <f t="shared" si="36"/>
        <v>1.4182359401122602</v>
      </c>
      <c r="Q82" s="66">
        <f t="shared" si="36"/>
        <v>0.84665365787502933</v>
      </c>
      <c r="R82" s="66">
        <f t="shared" si="36"/>
        <v>0.68884196917268237</v>
      </c>
      <c r="S82" s="66">
        <f t="shared" si="36"/>
        <v>0.87883880199894637</v>
      </c>
      <c r="T82" s="66">
        <f t="shared" si="36"/>
        <v>0.87164335838516327</v>
      </c>
      <c r="U82" s="66">
        <f t="shared" si="36"/>
        <v>0.738864581572519</v>
      </c>
      <c r="V82" s="66">
        <f t="shared" si="36"/>
        <v>0.67850155480102914</v>
      </c>
      <c r="W82" s="66">
        <f t="shared" si="36"/>
        <v>1.0868217260258157</v>
      </c>
      <c r="X82" s="66">
        <f t="shared" si="36"/>
        <v>0.66197295964653324</v>
      </c>
      <c r="Y82" s="66">
        <f t="shared" si="36"/>
        <v>0.72878471395320321</v>
      </c>
      <c r="Z82" s="66">
        <f t="shared" si="36"/>
        <v>0.62710506633019958</v>
      </c>
      <c r="AA82" s="66">
        <f t="shared" si="36"/>
        <v>0.68800776444337608</v>
      </c>
      <c r="AB82" s="66">
        <f t="shared" si="36"/>
        <v>1.0907018684413019</v>
      </c>
      <c r="AC82" s="66">
        <f t="shared" ref="AC82:AE82" si="37">STDEV(AC15,AC24,AC27,AC30,AC51,AC63)</f>
        <v>0.971544054211954</v>
      </c>
      <c r="AD82" s="66">
        <f t="shared" si="37"/>
        <v>0.8732278740990721</v>
      </c>
      <c r="AE82" s="66">
        <f t="shared" si="37"/>
        <v>0.31545141732605808</v>
      </c>
      <c r="AF82" s="66">
        <f t="shared" ref="AF82:AJ82" si="38">STDEV(AF15,AF24,AF27,AF30,AF51,AF63)</f>
        <v>0.49873208380649675</v>
      </c>
      <c r="AG82" s="66">
        <f t="shared" ref="AG82:AI82" si="39">STDEV(AG15,AG24,AG27,AG30,AG51,AG63)</f>
        <v>0.87461809912778321</v>
      </c>
      <c r="AH82" s="66">
        <f t="shared" si="39"/>
        <v>0.52357272855157766</v>
      </c>
      <c r="AI82" s="66">
        <f t="shared" si="39"/>
        <v>0.82094520552525285</v>
      </c>
      <c r="AJ82" s="66">
        <f t="shared" si="38"/>
        <v>1.2978103196181328</v>
      </c>
      <c r="AP82" s="74"/>
    </row>
    <row r="83" spans="1:42" ht="12" x14ac:dyDescent="0.3">
      <c r="A83" s="2" t="s">
        <v>98</v>
      </c>
      <c r="B83" s="17"/>
      <c r="G83" s="64">
        <f>AVERAGE(G9,G33,G36,G39,G48)</f>
        <v>1.2192525761290853</v>
      </c>
      <c r="H83" s="64">
        <f t="shared" ref="H83:AB83" si="40">AVERAGE(H9,H33,H36,H39,H48)</f>
        <v>1.1104735352921631</v>
      </c>
      <c r="I83" s="64">
        <f t="shared" si="40"/>
        <v>1.1540134927362125</v>
      </c>
      <c r="J83" s="64">
        <f t="shared" si="40"/>
        <v>1.1396526304907628</v>
      </c>
      <c r="K83" s="64">
        <f t="shared" si="40"/>
        <v>0.93901904827095639</v>
      </c>
      <c r="L83" s="64">
        <f t="shared" si="40"/>
        <v>1.0046000764284491</v>
      </c>
      <c r="M83" s="64">
        <f t="shared" si="40"/>
        <v>1.2630952384838889</v>
      </c>
      <c r="N83" s="64">
        <f t="shared" si="40"/>
        <v>1.0942592430234557</v>
      </c>
      <c r="O83" s="64">
        <f t="shared" si="40"/>
        <v>1.1120572997448392</v>
      </c>
      <c r="P83" s="64">
        <f t="shared" si="40"/>
        <v>0.98299435692969506</v>
      </c>
      <c r="Q83" s="64">
        <f t="shared" si="40"/>
        <v>0.87777113392873862</v>
      </c>
      <c r="R83" s="64">
        <f t="shared" si="40"/>
        <v>0.76012819415558364</v>
      </c>
      <c r="S83" s="64">
        <f t="shared" si="40"/>
        <v>0.86348641001463111</v>
      </c>
      <c r="T83" s="64">
        <f t="shared" si="40"/>
        <v>1.2650133569355784</v>
      </c>
      <c r="U83" s="64">
        <f t="shared" si="40"/>
        <v>0.71739027303589809</v>
      </c>
      <c r="V83" s="64">
        <f t="shared" si="40"/>
        <v>0.80892254784115458</v>
      </c>
      <c r="W83" s="64">
        <f t="shared" si="40"/>
        <v>0.94083664504152509</v>
      </c>
      <c r="X83" s="64">
        <f t="shared" si="40"/>
        <v>0.87752440126790054</v>
      </c>
      <c r="Y83" s="64">
        <f t="shared" si="40"/>
        <v>1.0859125168803421</v>
      </c>
      <c r="Z83" s="64">
        <f t="shared" si="40"/>
        <v>0.92125704198050984</v>
      </c>
      <c r="AA83" s="64">
        <f t="shared" si="40"/>
        <v>0.78793611446120659</v>
      </c>
      <c r="AB83" s="64">
        <f t="shared" si="40"/>
        <v>0.84218740775257328</v>
      </c>
      <c r="AC83" s="64">
        <f t="shared" ref="AC83:AE83" si="41">AVERAGE(AC9,AC33,AC36,AC39,AC48)</f>
        <v>1.2450057796529999</v>
      </c>
      <c r="AD83" s="64">
        <f t="shared" si="41"/>
        <v>0.99800162040617091</v>
      </c>
      <c r="AE83" s="64">
        <f t="shared" si="41"/>
        <v>0.81316684447949894</v>
      </c>
      <c r="AF83" s="64">
        <f t="shared" ref="AF83:AJ83" si="42">AVERAGE(AF9,AF33,AF36,AF39,AF48)</f>
        <v>0.60985405861004371</v>
      </c>
      <c r="AG83" s="64">
        <f t="shared" ref="AG83:AI83" si="43">AVERAGE(AG9,AG33,AG36,AG39,AG48)</f>
        <v>1.1177505073304972</v>
      </c>
      <c r="AH83" s="64">
        <f t="shared" si="43"/>
        <v>0.85489312760487302</v>
      </c>
      <c r="AI83" s="64">
        <f t="shared" si="43"/>
        <v>1.0580449882043705</v>
      </c>
      <c r="AJ83" s="64">
        <f t="shared" si="42"/>
        <v>1.2161275750865468</v>
      </c>
      <c r="AL83" s="164">
        <f>IF(AJ83&gt;0,(AJ83-AVERAGE(Z83:AI83))/STDEV(Z83:AI83),"NA")</f>
        <v>1.5825238321386781</v>
      </c>
      <c r="AP83" s="74"/>
    </row>
    <row r="84" spans="1:42" ht="12" x14ac:dyDescent="0.3">
      <c r="A84" s="2" t="s">
        <v>89</v>
      </c>
      <c r="B84" s="17"/>
      <c r="G84" s="66">
        <f>STDEV(G9,G33,G36,G39,G48)</f>
        <v>0.58204979084351349</v>
      </c>
      <c r="H84" s="66">
        <f t="shared" ref="H84:AB84" si="44">STDEV(H9,H33,H36,H39,H48)</f>
        <v>0.42036465483513014</v>
      </c>
      <c r="I84" s="66">
        <f t="shared" si="44"/>
        <v>0.5919606732989392</v>
      </c>
      <c r="J84" s="66">
        <f t="shared" si="44"/>
        <v>0.39884634802391494</v>
      </c>
      <c r="K84" s="66">
        <f t="shared" si="44"/>
        <v>0.35782631896137118</v>
      </c>
      <c r="L84" s="66">
        <f t="shared" si="44"/>
        <v>0.32509766465257689</v>
      </c>
      <c r="M84" s="66">
        <f t="shared" si="44"/>
        <v>0.45199485816493484</v>
      </c>
      <c r="N84" s="66">
        <f t="shared" si="44"/>
        <v>0.30990305751984248</v>
      </c>
      <c r="O84" s="66">
        <f t="shared" si="44"/>
        <v>0.3466404480203546</v>
      </c>
      <c r="P84" s="66">
        <f t="shared" si="44"/>
        <v>0.48033822646424423</v>
      </c>
      <c r="Q84" s="66">
        <f t="shared" si="44"/>
        <v>0.35953591120725653</v>
      </c>
      <c r="R84" s="66">
        <f t="shared" si="44"/>
        <v>0.26420352500542688</v>
      </c>
      <c r="S84" s="66">
        <f t="shared" si="44"/>
        <v>0.31791418550991518</v>
      </c>
      <c r="T84" s="66">
        <f t="shared" si="44"/>
        <v>0.45353191948779309</v>
      </c>
      <c r="U84" s="66">
        <f t="shared" si="44"/>
        <v>0.2694943160924369</v>
      </c>
      <c r="V84" s="66">
        <f t="shared" si="44"/>
        <v>0.27316665600705842</v>
      </c>
      <c r="W84" s="66">
        <f t="shared" si="44"/>
        <v>0.40988073420730897</v>
      </c>
      <c r="X84" s="66">
        <f t="shared" si="44"/>
        <v>0.33248658197540493</v>
      </c>
      <c r="Y84" s="66">
        <f t="shared" si="44"/>
        <v>0.42637758411663323</v>
      </c>
      <c r="Z84" s="66">
        <f t="shared" si="44"/>
        <v>0.35665884011366678</v>
      </c>
      <c r="AA84" s="66">
        <f t="shared" si="44"/>
        <v>0.30468498661500004</v>
      </c>
      <c r="AB84" s="66">
        <f t="shared" si="44"/>
        <v>0.27814963286494626</v>
      </c>
      <c r="AC84" s="66">
        <f t="shared" ref="AC84:AE84" si="45">STDEV(AC9,AC33,AC36,AC39,AC48)</f>
        <v>0.43468469306235413</v>
      </c>
      <c r="AD84" s="66">
        <f t="shared" si="45"/>
        <v>0.29300645687935972</v>
      </c>
      <c r="AE84" s="66">
        <f t="shared" si="45"/>
        <v>0.28098845895271757</v>
      </c>
      <c r="AF84" s="66">
        <f t="shared" ref="AF84:AJ84" si="46">STDEV(AF9,AF33,AF36,AF39,AF48)</f>
        <v>0.24278444999201232</v>
      </c>
      <c r="AG84" s="66">
        <f t="shared" ref="AG84:AI84" si="47">STDEV(AG9,AG33,AG36,AG39,AG48)</f>
        <v>0.36373471982500349</v>
      </c>
      <c r="AH84" s="66">
        <f t="shared" si="47"/>
        <v>0.32032582429188355</v>
      </c>
      <c r="AI84" s="66">
        <f t="shared" si="47"/>
        <v>0.37527319142486443</v>
      </c>
      <c r="AJ84" s="66">
        <f t="shared" si="46"/>
        <v>0.46296832895515849</v>
      </c>
      <c r="AP84" s="74"/>
    </row>
    <row r="85" spans="1:42" ht="12" x14ac:dyDescent="0.3">
      <c r="A85" s="2" t="s">
        <v>99</v>
      </c>
      <c r="B85" s="17"/>
      <c r="G85" s="64">
        <f>AVERAGE(G3,G6,G12,G18,G21,G42,G45,G54,G57,G60)</f>
        <v>1.222279786827394</v>
      </c>
      <c r="H85" s="64">
        <f t="shared" ref="H85:AB85" si="48">AVERAGE(H3,H6,H12,H18,H21,H42,H45,H54,H57,H60)</f>
        <v>1.1256589789071585</v>
      </c>
      <c r="I85" s="64">
        <f t="shared" si="48"/>
        <v>1.5173889520941022</v>
      </c>
      <c r="J85" s="64">
        <f t="shared" si="48"/>
        <v>1.1190386338130804</v>
      </c>
      <c r="K85" s="64">
        <f t="shared" si="48"/>
        <v>1.4952968307791614</v>
      </c>
      <c r="L85" s="64">
        <f t="shared" si="48"/>
        <v>0.99588111847589467</v>
      </c>
      <c r="M85" s="64">
        <f t="shared" si="48"/>
        <v>1.5524566240915623</v>
      </c>
      <c r="N85" s="64">
        <f t="shared" si="48"/>
        <v>1.2799074405173214</v>
      </c>
      <c r="O85" s="64">
        <f t="shared" si="48"/>
        <v>1.5952917027305835</v>
      </c>
      <c r="P85" s="64">
        <f t="shared" si="48"/>
        <v>1.4438154670517296</v>
      </c>
      <c r="Q85" s="64">
        <f t="shared" si="48"/>
        <v>0.97579521325592522</v>
      </c>
      <c r="R85" s="64">
        <f t="shared" si="48"/>
        <v>1.1816975411092108</v>
      </c>
      <c r="S85" s="64">
        <f t="shared" si="48"/>
        <v>1.1650641033982381</v>
      </c>
      <c r="T85" s="64">
        <f t="shared" si="48"/>
        <v>1.5512083867922035</v>
      </c>
      <c r="U85" s="64">
        <f t="shared" si="48"/>
        <v>1.6317600507548544</v>
      </c>
      <c r="V85" s="64">
        <f t="shared" si="48"/>
        <v>1.4925874189901354</v>
      </c>
      <c r="W85" s="64">
        <f t="shared" si="48"/>
        <v>1.4306024711956746</v>
      </c>
      <c r="X85" s="64">
        <f t="shared" si="48"/>
        <v>0.97830906948193663</v>
      </c>
      <c r="Y85" s="64">
        <f t="shared" si="48"/>
        <v>1.4612149624837829</v>
      </c>
      <c r="Z85" s="64">
        <f t="shared" si="48"/>
        <v>1.2011088578973292</v>
      </c>
      <c r="AA85" s="64">
        <f t="shared" si="48"/>
        <v>0.96930780056297772</v>
      </c>
      <c r="AB85" s="64">
        <f t="shared" si="48"/>
        <v>1.7400666938013263</v>
      </c>
      <c r="AC85" s="64">
        <f t="shared" ref="AC85:AE85" si="49">AVERAGE(AC3,AC6,AC12,AC18,AC21,AC42,AC45,AC54,AC57,AC60)</f>
        <v>1.3996040965071366</v>
      </c>
      <c r="AD85" s="64">
        <f t="shared" si="49"/>
        <v>2.0384226962227752</v>
      </c>
      <c r="AE85" s="64">
        <f t="shared" si="49"/>
        <v>1.2763681898334978</v>
      </c>
      <c r="AF85" s="64">
        <f t="shared" ref="AF85:AJ85" si="50">AVERAGE(AF3,AF6,AF12,AF18,AF21,AF42,AF45,AF54,AF57,AF60)</f>
        <v>1.1125747931181296</v>
      </c>
      <c r="AG85" s="64">
        <f t="shared" ref="AG85:AI85" si="51">AVERAGE(AG3,AG6,AG12,AG18,AG21,AG42,AG45,AG54,AG57,AG60)</f>
        <v>1.8989957353950686</v>
      </c>
      <c r="AH85" s="64">
        <f t="shared" si="51"/>
        <v>1.221644016470582</v>
      </c>
      <c r="AI85" s="64">
        <f t="shared" si="51"/>
        <v>1.5388848124630621</v>
      </c>
      <c r="AJ85" s="64">
        <f t="shared" si="50"/>
        <v>1.8129178966708424</v>
      </c>
      <c r="AL85" s="164">
        <f>IF(AJ85&gt;0,(AJ85-AVERAGE(Z85:AI85))/STDEV(Z85:AI85),"NA")</f>
        <v>1.0530465312803479</v>
      </c>
      <c r="AP85" s="74"/>
    </row>
    <row r="86" spans="1:42" ht="12" x14ac:dyDescent="0.3">
      <c r="A86" s="2" t="s">
        <v>89</v>
      </c>
      <c r="B86" s="17"/>
      <c r="G86" s="66">
        <f>STDEV(G3,G6,G12,G18,G21,G42,G45,G54,G57,G60)</f>
        <v>1.2078634396432855</v>
      </c>
      <c r="H86" s="66">
        <f t="shared" ref="H86:AB86" si="52">STDEV(H3,H6,H12,H18,H21,H42,H45,H54,H57,H60)</f>
        <v>1.0003819031857759</v>
      </c>
      <c r="I86" s="66">
        <f t="shared" si="52"/>
        <v>1.484284645533257</v>
      </c>
      <c r="J86" s="66">
        <f t="shared" si="52"/>
        <v>1.0149678861183979</v>
      </c>
      <c r="K86" s="66">
        <f t="shared" si="52"/>
        <v>1.384581755188496</v>
      </c>
      <c r="L86" s="66">
        <f t="shared" si="52"/>
        <v>0.82297946134811673</v>
      </c>
      <c r="M86" s="66">
        <f t="shared" si="52"/>
        <v>1.5741633637667314</v>
      </c>
      <c r="N86" s="66">
        <f t="shared" si="52"/>
        <v>1.2011313213419323</v>
      </c>
      <c r="O86" s="66">
        <f t="shared" si="52"/>
        <v>1.4490173412779013</v>
      </c>
      <c r="P86" s="66">
        <f t="shared" si="52"/>
        <v>1.2493376701995065</v>
      </c>
      <c r="Q86" s="66">
        <f t="shared" si="52"/>
        <v>0.88239745566562733</v>
      </c>
      <c r="R86" s="66">
        <f t="shared" si="52"/>
        <v>1.0944814883674954</v>
      </c>
      <c r="S86" s="66">
        <f t="shared" si="52"/>
        <v>1.0587353975914156</v>
      </c>
      <c r="T86" s="66">
        <f t="shared" si="52"/>
        <v>1.5015758406929909</v>
      </c>
      <c r="U86" s="66">
        <f t="shared" si="52"/>
        <v>1.7919665764980397</v>
      </c>
      <c r="V86" s="66">
        <f t="shared" si="52"/>
        <v>1.383537340879663</v>
      </c>
      <c r="W86" s="66">
        <f t="shared" si="52"/>
        <v>1.4598753163583182</v>
      </c>
      <c r="X86" s="66">
        <f t="shared" si="52"/>
        <v>0.88456979493101018</v>
      </c>
      <c r="Y86" s="66">
        <f t="shared" si="52"/>
        <v>1.3148211774070904</v>
      </c>
      <c r="Z86" s="66">
        <f t="shared" si="52"/>
        <v>0.98541869789608871</v>
      </c>
      <c r="AA86" s="66">
        <f t="shared" si="52"/>
        <v>0.80541202599364514</v>
      </c>
      <c r="AB86" s="66">
        <f t="shared" si="52"/>
        <v>1.8755266367850656</v>
      </c>
      <c r="AC86" s="66">
        <f t="shared" ref="AC86:AE86" si="53">STDEV(AC3,AC6,AC12,AC18,AC21,AC42,AC45,AC54,AC57,AC60)</f>
        <v>1.173046903255357</v>
      </c>
      <c r="AD86" s="66">
        <f t="shared" si="53"/>
        <v>2.3294399921465652</v>
      </c>
      <c r="AE86" s="66">
        <f t="shared" si="53"/>
        <v>1.0776059226706722</v>
      </c>
      <c r="AF86" s="66">
        <f t="shared" ref="AF86:AJ86" si="54">STDEV(AF3,AF6,AF12,AF18,AF21,AF42,AF45,AF54,AF57,AF60)</f>
        <v>0.9745140189745527</v>
      </c>
      <c r="AG86" s="66">
        <f t="shared" ref="AG86:AI86" si="55">STDEV(AG3,AG6,AG12,AG18,AG21,AG42,AG45,AG54,AG57,AG60)</f>
        <v>2.0749412590628609</v>
      </c>
      <c r="AH86" s="66">
        <f t="shared" si="55"/>
        <v>1.0921800800647312</v>
      </c>
      <c r="AI86" s="66">
        <f t="shared" si="55"/>
        <v>1.3507501395115531</v>
      </c>
      <c r="AJ86" s="66">
        <f t="shared" si="54"/>
        <v>1.8877844376787893</v>
      </c>
      <c r="AP86" s="74"/>
    </row>
    <row r="87" spans="1:42" x14ac:dyDescent="0.25">
      <c r="B87" s="17"/>
      <c r="C87" s="18"/>
      <c r="D87" s="18"/>
      <c r="E87" s="39"/>
      <c r="F87" s="19"/>
      <c r="G87" s="40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P87" s="74"/>
    </row>
    <row r="88" spans="1:42" x14ac:dyDescent="0.25">
      <c r="B88" s="17"/>
      <c r="C88" s="18"/>
      <c r="D88" s="18"/>
      <c r="E88" s="39"/>
      <c r="F88" s="19"/>
      <c r="G88" s="40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P88" s="74"/>
    </row>
    <row r="89" spans="1:42" x14ac:dyDescent="0.25">
      <c r="A89" s="86" t="s">
        <v>93</v>
      </c>
      <c r="B89" s="17"/>
      <c r="C89" s="18"/>
      <c r="D89" s="18"/>
      <c r="E89" s="39"/>
      <c r="F89" s="19"/>
      <c r="G89" s="40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P89" s="74"/>
    </row>
    <row r="90" spans="1:42" x14ac:dyDescent="0.25">
      <c r="A90" s="14" t="s">
        <v>83</v>
      </c>
      <c r="B90" s="14" t="s">
        <v>68</v>
      </c>
      <c r="E90" s="60"/>
      <c r="F90" s="43"/>
      <c r="J90" s="13">
        <v>1.4302101948702699</v>
      </c>
      <c r="K90" s="13">
        <v>3.48915619899193</v>
      </c>
      <c r="L90" s="13">
        <v>2.7315289364770599</v>
      </c>
      <c r="M90" s="20">
        <v>3.0184559220354901</v>
      </c>
      <c r="N90" s="20">
        <v>2.4104913240624799</v>
      </c>
      <c r="O90" s="20">
        <v>8.6240740027841891</v>
      </c>
      <c r="P90" s="20">
        <v>2.9531108578071401</v>
      </c>
      <c r="Q90" s="20">
        <v>2.9298552501956499</v>
      </c>
      <c r="R90" s="20">
        <v>1.7240580163457999</v>
      </c>
      <c r="S90" s="20">
        <v>6.6417877642430501</v>
      </c>
      <c r="T90" s="20">
        <v>4.1437954740506697</v>
      </c>
      <c r="U90" s="20">
        <v>2.2466900265352798</v>
      </c>
      <c r="V90" s="20">
        <v>3.0602091622935901</v>
      </c>
      <c r="W90" s="20">
        <v>1.8393162265757199</v>
      </c>
      <c r="X90" s="20">
        <v>1.52006759281867</v>
      </c>
      <c r="Y90" s="20">
        <v>3.4336311759090501</v>
      </c>
      <c r="Z90" s="20">
        <v>2.8411367490046802</v>
      </c>
      <c r="AA90" s="20">
        <v>2.05850173783955</v>
      </c>
      <c r="AB90" s="20">
        <v>4.0382402066874397</v>
      </c>
      <c r="AC90" s="20">
        <v>1.4192667122662801</v>
      </c>
      <c r="AD90" s="20">
        <v>2.2515045146375199</v>
      </c>
      <c r="AE90" s="20">
        <v>1.28896706644408</v>
      </c>
      <c r="AF90" s="20">
        <v>2.4996510227672499</v>
      </c>
      <c r="AG90" s="20">
        <v>4.8659238397418498</v>
      </c>
      <c r="AH90" s="20"/>
      <c r="AI90" s="20"/>
      <c r="AJ90" s="20"/>
      <c r="AL90" s="164" t="str">
        <f>IF(AJ90&gt;0,(AJ90-AVERAGE(Z90:AI90))/STDEV(Z90:AI90),"NA")</f>
        <v>NA</v>
      </c>
      <c r="AM90" s="21">
        <f>AVERAGE(G90:AJ90)</f>
        <v>3.0608179156410293</v>
      </c>
      <c r="AN90" s="21">
        <f>STDEV(G90:AJ90)</f>
        <v>1.7051796059247133</v>
      </c>
      <c r="AP90" s="12">
        <v>8310</v>
      </c>
    </row>
    <row r="91" spans="1:42" x14ac:dyDescent="0.25">
      <c r="A91" s="151" t="s">
        <v>144</v>
      </c>
      <c r="E91" s="43"/>
      <c r="F91" s="43"/>
      <c r="J91" s="13">
        <v>0.29703983676818901</v>
      </c>
      <c r="K91" s="13">
        <v>0.75731233511644103</v>
      </c>
      <c r="L91" s="13">
        <v>0.72062861980207105</v>
      </c>
      <c r="M91" s="20">
        <v>0.70774952495049503</v>
      </c>
      <c r="N91" s="20">
        <v>0.53589927144936</v>
      </c>
      <c r="O91" s="20">
        <v>2.6288527315993999</v>
      </c>
      <c r="P91" s="20">
        <v>1.0985497156872299</v>
      </c>
      <c r="Q91" s="20">
        <v>0.78381086298939595</v>
      </c>
      <c r="R91" s="20">
        <v>0.26962622965785499</v>
      </c>
      <c r="S91" s="20">
        <v>1.2558427118528199</v>
      </c>
      <c r="T91" s="20">
        <v>0.65920332922925295</v>
      </c>
      <c r="U91" s="20">
        <v>0.24370359865551</v>
      </c>
      <c r="V91" s="20">
        <v>0.95274855841982098</v>
      </c>
      <c r="W91" s="20">
        <v>0.59754288548403001</v>
      </c>
      <c r="X91" s="20">
        <v>0.57238090851719003</v>
      </c>
      <c r="Y91" s="20">
        <v>1.0736720447030501</v>
      </c>
      <c r="Z91" s="20">
        <v>0.61885056841755204</v>
      </c>
      <c r="AA91" s="20">
        <v>0.61188521054549005</v>
      </c>
      <c r="AB91" s="20">
        <v>1.3620222033445</v>
      </c>
      <c r="AC91" s="20">
        <v>0.21241456453551499</v>
      </c>
      <c r="AD91" s="20">
        <v>0.61527955007563695</v>
      </c>
      <c r="AE91" s="20">
        <v>0.44658419442185598</v>
      </c>
      <c r="AF91" s="20">
        <v>0.84804309472947104</v>
      </c>
      <c r="AG91" s="20">
        <v>1.54835605345722</v>
      </c>
      <c r="AH91" s="20"/>
      <c r="AI91" s="20"/>
      <c r="AJ91" s="20"/>
    </row>
    <row r="92" spans="1:42" x14ac:dyDescent="0.25">
      <c r="E92" s="43"/>
      <c r="F92" s="43"/>
      <c r="J92" s="13">
        <v>6.8185519298339701</v>
      </c>
      <c r="K92" s="13">
        <v>18.356462092350601</v>
      </c>
      <c r="L92" s="13">
        <v>11.558095359248201</v>
      </c>
      <c r="M92" s="20">
        <v>13.997475232153</v>
      </c>
      <c r="N92" s="20">
        <v>11.6384298429598</v>
      </c>
      <c r="O92" s="20">
        <v>32.131024571197003</v>
      </c>
      <c r="P92" s="20">
        <v>8.6848673779804706</v>
      </c>
      <c r="Q92" s="20">
        <v>12.0545612472675</v>
      </c>
      <c r="R92" s="20">
        <v>12.277943249858801</v>
      </c>
      <c r="S92" s="20">
        <v>55.864468135704101</v>
      </c>
      <c r="T92" s="20">
        <v>38.149158691030202</v>
      </c>
      <c r="U92" s="20">
        <v>24.994669612401498</v>
      </c>
      <c r="V92" s="20">
        <v>10.661766090716901</v>
      </c>
      <c r="W92" s="20">
        <v>6.0533958670749302</v>
      </c>
      <c r="X92" s="20">
        <v>4.3355245793878101</v>
      </c>
      <c r="Y92" s="20">
        <v>12.1579491935076</v>
      </c>
      <c r="Z92" s="20">
        <v>15.178074293013699</v>
      </c>
      <c r="AA92" s="20">
        <v>7.4719243117040604</v>
      </c>
      <c r="AB92" s="20">
        <v>12.9902828192649</v>
      </c>
      <c r="AC92" s="20">
        <v>11.2550662564267</v>
      </c>
      <c r="AD92" s="20">
        <v>9.0494080773200096</v>
      </c>
      <c r="AE92" s="20">
        <v>3.9568728684265699</v>
      </c>
      <c r="AF92" s="20">
        <v>8.0962715265684206</v>
      </c>
      <c r="AG92" s="20">
        <v>17.278554813992599</v>
      </c>
      <c r="AH92" s="20"/>
      <c r="AI92" s="20"/>
      <c r="AJ92" s="20"/>
    </row>
    <row r="93" spans="1:42" s="31" customFormat="1" x14ac:dyDescent="0.25">
      <c r="A93" s="31" t="s">
        <v>32</v>
      </c>
      <c r="B93" s="17" t="s">
        <v>85</v>
      </c>
      <c r="C93" s="18" t="s">
        <v>57</v>
      </c>
      <c r="D93" s="18" t="s">
        <v>59</v>
      </c>
      <c r="E93" s="39"/>
      <c r="F93" s="19">
        <v>0.70672714005171899</v>
      </c>
      <c r="G93" s="39">
        <v>3.81165919538314</v>
      </c>
      <c r="H93" s="19">
        <v>0.67491434070244705</v>
      </c>
      <c r="I93" s="19">
        <v>0.67875921268388895</v>
      </c>
      <c r="J93" s="19">
        <v>1.1375225457601701</v>
      </c>
      <c r="K93" s="19">
        <v>0.57605852135343505</v>
      </c>
      <c r="L93" s="19">
        <v>0.64086161481517501</v>
      </c>
      <c r="M93" s="19">
        <v>1.15923564696535</v>
      </c>
      <c r="N93" s="19">
        <v>0.76020353204695001</v>
      </c>
      <c r="O93" s="19">
        <v>1.12827699713018</v>
      </c>
      <c r="P93" s="19">
        <v>1.8274024690481301</v>
      </c>
      <c r="Q93" s="19">
        <v>0.62932491045372296</v>
      </c>
      <c r="R93" s="19">
        <v>0.96793424225589597</v>
      </c>
      <c r="S93" s="19">
        <v>1.15957235816849</v>
      </c>
      <c r="T93" s="19">
        <v>1.7376954355817</v>
      </c>
      <c r="U93" s="56">
        <v>2.17153303196354</v>
      </c>
      <c r="V93" s="56">
        <v>0.93240419089065696</v>
      </c>
      <c r="W93" s="56">
        <v>1.0135399944118799</v>
      </c>
      <c r="X93" s="56">
        <v>0.73397623809563495</v>
      </c>
      <c r="Y93" s="56">
        <v>0.957070573175546</v>
      </c>
      <c r="Z93" s="56">
        <v>0.56751523017574002</v>
      </c>
      <c r="AA93" s="56">
        <v>0.72130764499674804</v>
      </c>
      <c r="AB93" s="56">
        <v>1.5964005210688801</v>
      </c>
      <c r="AC93" s="56">
        <v>1.8514069748811699</v>
      </c>
      <c r="AD93" s="56">
        <v>1.9896504854752699</v>
      </c>
      <c r="AE93" s="56">
        <v>0.70577169868196499</v>
      </c>
      <c r="AF93" s="56">
        <v>1.1377730287128001</v>
      </c>
      <c r="AG93" s="56">
        <v>0.392866084008758</v>
      </c>
      <c r="AH93" s="56">
        <v>1.0615268241068201</v>
      </c>
      <c r="AI93" s="56">
        <v>1.0495049422734599</v>
      </c>
      <c r="AJ93" s="56">
        <v>1.2728984154138401</v>
      </c>
      <c r="AL93" s="164">
        <f>IF(AJ93&gt;0,(AJ93-AVERAGE(Z93:AI93))/STDEV(Z93:AI93),"NA")</f>
        <v>0.30277924666184247</v>
      </c>
      <c r="AM93" s="21">
        <f>AVERAGE(G93:AJ93)</f>
        <v>1.1681522300227127</v>
      </c>
      <c r="AN93" s="21">
        <f>STDEV(G93:AJ93)</f>
        <v>0.68013936133996178</v>
      </c>
      <c r="AO93" s="53"/>
      <c r="AP93" s="77" t="s">
        <v>4</v>
      </c>
    </row>
    <row r="94" spans="1:42" x14ac:dyDescent="0.25">
      <c r="A94" s="151" t="s">
        <v>124</v>
      </c>
      <c r="B94" s="24"/>
      <c r="C94" s="25"/>
      <c r="D94" s="25"/>
      <c r="E94" s="39"/>
      <c r="F94" s="19">
        <v>1.63941262304616E-2</v>
      </c>
      <c r="G94" s="39">
        <v>0.18534402772744801</v>
      </c>
      <c r="H94" s="19">
        <v>6.3215072977197903E-2</v>
      </c>
      <c r="I94" s="19">
        <v>7.2014160125775203E-2</v>
      </c>
      <c r="J94" s="19">
        <v>0.13378259632307701</v>
      </c>
      <c r="K94" s="19">
        <v>6.8566900434558001E-2</v>
      </c>
      <c r="L94" s="19">
        <v>6.9272361928975998E-2</v>
      </c>
      <c r="M94" s="19">
        <v>0.14528435676426801</v>
      </c>
      <c r="N94" s="19">
        <v>8.65298061291353E-2</v>
      </c>
      <c r="O94" s="19">
        <v>0.135138874029683</v>
      </c>
      <c r="P94" s="19">
        <v>0.23914871359842099</v>
      </c>
      <c r="Q94" s="19">
        <v>7.3732058805290698E-2</v>
      </c>
      <c r="R94" s="19">
        <v>0.116625852464298</v>
      </c>
      <c r="S94" s="19">
        <v>0.14179139493660001</v>
      </c>
      <c r="T94" s="19">
        <v>0.226680631342734</v>
      </c>
      <c r="U94" s="56">
        <v>0.27842324325657403</v>
      </c>
      <c r="V94" s="56">
        <v>0.119190096605061</v>
      </c>
      <c r="W94" s="56">
        <v>0.136000088110423</v>
      </c>
      <c r="X94" s="56">
        <v>8.6797050849798593E-2</v>
      </c>
      <c r="Y94" s="56">
        <v>0.118631964047098</v>
      </c>
      <c r="Z94" s="56">
        <v>7.3275944880315205E-2</v>
      </c>
      <c r="AA94" s="56">
        <v>8.7497473015520202E-2</v>
      </c>
      <c r="AB94" s="56">
        <v>0.19927389908755999</v>
      </c>
      <c r="AC94" s="56">
        <v>0.22823446385204099</v>
      </c>
      <c r="AD94" s="56">
        <v>0.25596466171593402</v>
      </c>
      <c r="AE94" s="56">
        <v>9.0571136713854195E-2</v>
      </c>
      <c r="AF94" s="56">
        <v>0.14908360755483999</v>
      </c>
      <c r="AG94" s="56">
        <v>4.4606990415660998E-2</v>
      </c>
      <c r="AH94" s="56">
        <v>0.133907591003052</v>
      </c>
      <c r="AI94" s="56">
        <v>0.12841777711889599</v>
      </c>
      <c r="AJ94" s="56">
        <v>0.163312094043923</v>
      </c>
      <c r="AP94" s="73"/>
    </row>
    <row r="95" spans="1:42" x14ac:dyDescent="0.25">
      <c r="A95" s="67"/>
      <c r="B95" s="24"/>
      <c r="C95" s="25"/>
      <c r="D95" s="25"/>
      <c r="E95" s="39"/>
      <c r="F95" s="19">
        <v>11.6594981223577</v>
      </c>
      <c r="G95" s="39">
        <v>72.517267420193306</v>
      </c>
      <c r="H95" s="19">
        <v>6.2443633010309503</v>
      </c>
      <c r="I95" s="19">
        <v>6.2258089925196503</v>
      </c>
      <c r="J95" s="19">
        <v>9.6251123673712193</v>
      </c>
      <c r="K95" s="19">
        <v>4.8039185826192199</v>
      </c>
      <c r="L95" s="19">
        <v>5.7406207153370898</v>
      </c>
      <c r="M95" s="19">
        <v>9.3039741996096694</v>
      </c>
      <c r="N95" s="19">
        <v>6.5477550342212396</v>
      </c>
      <c r="O95" s="19">
        <v>9.3757775716033898</v>
      </c>
      <c r="P95" s="19">
        <v>14.047792464997899</v>
      </c>
      <c r="Q95" s="19">
        <v>5.2930678068807397</v>
      </c>
      <c r="R95" s="19">
        <v>7.9902563744092099</v>
      </c>
      <c r="S95" s="19">
        <v>9.4931781716238692</v>
      </c>
      <c r="T95" s="19">
        <v>13.649185873865299</v>
      </c>
      <c r="U95" s="56">
        <v>17.057151659653201</v>
      </c>
      <c r="V95" s="56">
        <v>7.3169751109765402</v>
      </c>
      <c r="W95" s="56">
        <v>7.5933733594138397</v>
      </c>
      <c r="X95" s="56">
        <v>6.1576723115669001</v>
      </c>
      <c r="Y95" s="56">
        <v>7.7125849054753797</v>
      </c>
      <c r="Z95" s="56">
        <v>4.3229136433287403</v>
      </c>
      <c r="AA95" s="56">
        <v>5.9085139386765002</v>
      </c>
      <c r="AB95" s="56">
        <v>12.857024413526601</v>
      </c>
      <c r="AC95" s="56">
        <v>15.1111334314025</v>
      </c>
      <c r="AD95" s="56">
        <v>15.567957372284701</v>
      </c>
      <c r="AE95" s="56">
        <v>5.5098739029244097</v>
      </c>
      <c r="AF95" s="56">
        <v>8.7335246675679592</v>
      </c>
      <c r="AG95" s="56">
        <v>3.3764945233882502</v>
      </c>
      <c r="AH95" s="56">
        <v>8.4393396624408599</v>
      </c>
      <c r="AI95" s="56">
        <v>8.5744599707493006</v>
      </c>
      <c r="AJ95" s="56">
        <v>10.052484696421899</v>
      </c>
      <c r="AP95" s="73"/>
    </row>
    <row r="96" spans="1:42" x14ac:dyDescent="0.25">
      <c r="A96" s="31" t="s">
        <v>77</v>
      </c>
      <c r="B96" s="17" t="s">
        <v>68</v>
      </c>
      <c r="C96" s="18" t="s">
        <v>57</v>
      </c>
      <c r="D96" s="18" t="s">
        <v>61</v>
      </c>
      <c r="E96" s="19"/>
      <c r="F96" s="19">
        <v>5.2967676910043199E-2</v>
      </c>
      <c r="G96" s="20">
        <v>0.26476195665777502</v>
      </c>
      <c r="H96" s="20">
        <v>9.2026431395534902E-2</v>
      </c>
      <c r="I96" s="20">
        <v>9.0059045200663906E-2</v>
      </c>
      <c r="J96" s="20">
        <v>5.7235396478429297E-2</v>
      </c>
      <c r="K96" s="20">
        <v>8.9499358760225994E-2</v>
      </c>
      <c r="L96" s="20">
        <v>6.2315840491827298E-2</v>
      </c>
      <c r="M96" s="20">
        <v>6.87649101140098E-2</v>
      </c>
      <c r="N96" s="20">
        <v>0.210947644831674</v>
      </c>
      <c r="O96" s="20">
        <v>0.22093350903769499</v>
      </c>
      <c r="P96" s="20">
        <v>8.8044526433120801E-2</v>
      </c>
      <c r="Q96" s="20">
        <v>0.20861299475888501</v>
      </c>
      <c r="R96" s="20">
        <v>0.14327037842836099</v>
      </c>
      <c r="S96" s="20">
        <v>9.2128817412248196E-2</v>
      </c>
      <c r="T96" s="20">
        <v>0.34186835432213603</v>
      </c>
      <c r="U96" s="20">
        <v>0.28164073650445898</v>
      </c>
      <c r="V96" s="20">
        <v>0.188246497992165</v>
      </c>
      <c r="W96" s="20">
        <v>9.1772645750361606E-2</v>
      </c>
      <c r="X96" s="20">
        <v>0.16901782244959099</v>
      </c>
      <c r="Y96" s="20">
        <v>0.14448200604935901</v>
      </c>
      <c r="Z96" s="20">
        <v>0.123162819130843</v>
      </c>
      <c r="AA96" s="20">
        <v>0.100275993526536</v>
      </c>
      <c r="AB96" s="20">
        <v>8.2894296069499607E-2</v>
      </c>
      <c r="AC96" s="20">
        <v>9.7181471731817806E-2</v>
      </c>
      <c r="AD96" s="20">
        <v>9.1707051558939795E-2</v>
      </c>
      <c r="AE96" s="20">
        <v>0.25243870611497898</v>
      </c>
      <c r="AF96" s="20">
        <v>0.10159756736218301</v>
      </c>
      <c r="AG96" s="20">
        <v>0.21392491089941101</v>
      </c>
      <c r="AH96" s="20">
        <v>0.13634094215005399</v>
      </c>
      <c r="AI96" s="20">
        <v>8.4749776798804605E-2</v>
      </c>
      <c r="AJ96" s="20"/>
      <c r="AL96" s="164" t="str">
        <f>IF(AJ96&gt;0,(AJ96-AVERAGE(Z96:AI96))/STDEV(Z96:AI96),"NA")</f>
        <v>NA</v>
      </c>
      <c r="AM96" s="21">
        <f>AVERAGE(G96:AJ96)</f>
        <v>0.1444793933935031</v>
      </c>
      <c r="AN96" s="21">
        <f>STDEV(G96:AJ96)</f>
        <v>7.5556734421737035E-2</v>
      </c>
      <c r="AP96" s="74">
        <v>11220</v>
      </c>
    </row>
    <row r="97" spans="1:42" x14ac:dyDescent="0.25">
      <c r="A97" s="151" t="s">
        <v>145</v>
      </c>
      <c r="B97" s="17"/>
      <c r="C97" s="18"/>
      <c r="D97" s="18"/>
      <c r="E97" s="19"/>
      <c r="F97" s="19">
        <v>5.6458697559124997E-3</v>
      </c>
      <c r="G97" s="20">
        <v>3.0895514863585799E-2</v>
      </c>
      <c r="H97" s="20">
        <v>1.0600669917592301E-2</v>
      </c>
      <c r="I97" s="20">
        <v>9.8414334455637492E-3</v>
      </c>
      <c r="J97" s="20">
        <v>6.5044007048781303E-3</v>
      </c>
      <c r="K97" s="20">
        <v>1.05687395832744E-2</v>
      </c>
      <c r="L97" s="20">
        <v>6.9383290166410297E-3</v>
      </c>
      <c r="M97" s="20">
        <v>7.7128458088425401E-3</v>
      </c>
      <c r="N97" s="20">
        <v>2.3627469487316199E-2</v>
      </c>
      <c r="O97" s="20">
        <v>2.74147204758938E-2</v>
      </c>
      <c r="P97" s="20">
        <v>9.8712115622375494E-3</v>
      </c>
      <c r="Q97" s="20">
        <v>2.6202404630111399E-2</v>
      </c>
      <c r="R97" s="20">
        <v>1.7284215748748898E-2</v>
      </c>
      <c r="S97" s="20">
        <v>1.11380240268599E-2</v>
      </c>
      <c r="T97" s="20">
        <v>4.2990772009829099E-2</v>
      </c>
      <c r="U97" s="20">
        <v>3.5482270690440201E-2</v>
      </c>
      <c r="V97" s="20">
        <v>2.3993914071060201E-2</v>
      </c>
      <c r="W97" s="20">
        <v>1.13475646103959E-2</v>
      </c>
      <c r="X97" s="20">
        <v>2.1560722581480202E-2</v>
      </c>
      <c r="Y97" s="20">
        <v>1.76197362254309E-2</v>
      </c>
      <c r="Z97" s="20">
        <v>1.5367544549454E-2</v>
      </c>
      <c r="AA97" s="20">
        <v>1.2367700602949901E-2</v>
      </c>
      <c r="AB97" s="20">
        <v>1.00032719455007E-2</v>
      </c>
      <c r="AC97" s="20">
        <v>1.1763547342429501E-2</v>
      </c>
      <c r="AD97" s="20">
        <v>1.1480100067560201E-2</v>
      </c>
      <c r="AE97" s="20">
        <v>3.16616885445851E-2</v>
      </c>
      <c r="AF97" s="20">
        <v>1.28220640284448E-2</v>
      </c>
      <c r="AG97" s="20">
        <v>2.62103823219174E-2</v>
      </c>
      <c r="AH97" s="20">
        <v>1.7478650214766099E-2</v>
      </c>
      <c r="AI97" s="20">
        <v>9.2008872886364008E-3</v>
      </c>
      <c r="AJ97" s="20"/>
      <c r="AP97" s="74"/>
    </row>
    <row r="98" spans="1:42" x14ac:dyDescent="0.25">
      <c r="A98" s="67" t="s">
        <v>172</v>
      </c>
      <c r="B98" s="17"/>
      <c r="C98" s="18"/>
      <c r="D98" s="18"/>
      <c r="E98" s="19"/>
      <c r="F98" s="19">
        <v>0.309822388213644</v>
      </c>
      <c r="G98" s="20">
        <v>1.3813797026210799</v>
      </c>
      <c r="H98" s="20">
        <v>0.47718281643953098</v>
      </c>
      <c r="I98" s="20">
        <v>0.51200197608888098</v>
      </c>
      <c r="J98" s="20">
        <v>0.29912603798471898</v>
      </c>
      <c r="K98" s="20">
        <v>0.45000914677116</v>
      </c>
      <c r="L98" s="20">
        <v>0.33865197510748901</v>
      </c>
      <c r="M98" s="20">
        <v>0.368750944200197</v>
      </c>
      <c r="N98" s="20">
        <v>1.17065161814806</v>
      </c>
      <c r="O98" s="20">
        <v>1.0280764649610299</v>
      </c>
      <c r="P98" s="20">
        <v>0.473409765704907</v>
      </c>
      <c r="Q98" s="20">
        <v>0.95034574999443899</v>
      </c>
      <c r="R98" s="20">
        <v>0.69726638548945796</v>
      </c>
      <c r="S98" s="20">
        <v>0.44139820794436502</v>
      </c>
      <c r="T98" s="20">
        <v>1.57156791541778</v>
      </c>
      <c r="U98" s="20">
        <v>1.2781109540500399</v>
      </c>
      <c r="V98" s="20">
        <v>0.83288628428387301</v>
      </c>
      <c r="W98" s="20">
        <v>0.42391075332695</v>
      </c>
      <c r="X98" s="20">
        <v>0.74687311282336499</v>
      </c>
      <c r="Y98" s="20">
        <v>0.69136391658599805</v>
      </c>
      <c r="Z98" s="20">
        <v>0.56578442820671504</v>
      </c>
      <c r="AA98" s="20">
        <v>0.46838572501342302</v>
      </c>
      <c r="AB98" s="20">
        <v>0.40075638326211999</v>
      </c>
      <c r="AC98" s="20">
        <v>0.46530709234594902</v>
      </c>
      <c r="AD98" s="20">
        <v>0.416225170075532</v>
      </c>
      <c r="AE98" s="20">
        <v>1.1530311503519901</v>
      </c>
      <c r="AF98" s="20">
        <v>0.45061645141483397</v>
      </c>
      <c r="AG98" s="20">
        <v>1.0140341730944999</v>
      </c>
      <c r="AH98" s="20">
        <v>0.59484256193698903</v>
      </c>
      <c r="AI98" s="20">
        <v>0.47518918594979098</v>
      </c>
      <c r="AJ98" s="20"/>
      <c r="AP98" s="74"/>
    </row>
    <row r="99" spans="1:42" x14ac:dyDescent="0.25">
      <c r="A99" s="14" t="s">
        <v>107</v>
      </c>
      <c r="B99" s="14" t="s">
        <v>68</v>
      </c>
      <c r="C99" s="41" t="s">
        <v>59</v>
      </c>
      <c r="D99" s="41" t="s">
        <v>60</v>
      </c>
      <c r="V99" s="20">
        <v>1.26134330654937</v>
      </c>
      <c r="W99" s="20">
        <v>0.99555146664348804</v>
      </c>
      <c r="X99" s="20">
        <v>0.45990579283836802</v>
      </c>
      <c r="Y99" s="20">
        <v>2.62240373118404E-8</v>
      </c>
      <c r="Z99" s="20">
        <v>0.89558046801799196</v>
      </c>
      <c r="AA99" s="20">
        <v>1.85076196801593</v>
      </c>
      <c r="AB99" s="20">
        <v>3.63421660094961</v>
      </c>
      <c r="AC99" s="20">
        <v>1.9544741121001099</v>
      </c>
      <c r="AD99" s="20">
        <v>2.35946701594523</v>
      </c>
      <c r="AE99" s="20">
        <v>1.8046814742377399</v>
      </c>
      <c r="AF99" s="20">
        <v>1.4298174857905801</v>
      </c>
      <c r="AG99" s="20">
        <v>1.77222822229788</v>
      </c>
      <c r="AH99" s="20">
        <v>2.1475014339340102</v>
      </c>
      <c r="AI99" s="20">
        <v>1.4626175438656299</v>
      </c>
      <c r="AJ99" s="20">
        <v>2.4064418110998198</v>
      </c>
      <c r="AL99" s="164">
        <f>IF(AJ99&gt;0,(AJ99-AVERAGE(Z99:AI99))/STDEV(Z99:AI99),"NA")</f>
        <v>0.65617949057468605</v>
      </c>
      <c r="AM99" s="21">
        <f>AVERAGE(G99:AJ99)</f>
        <v>1.6289725819006529</v>
      </c>
      <c r="AN99" s="21">
        <f>STDEV(G99:AJ99)</f>
        <v>0.87816110300479211</v>
      </c>
      <c r="AP99" s="12">
        <v>12200</v>
      </c>
    </row>
    <row r="100" spans="1:42" x14ac:dyDescent="0.25">
      <c r="A100" s="151" t="s">
        <v>120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</row>
    <row r="101" spans="1:42" x14ac:dyDescent="0.25"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</row>
    <row r="102" spans="1:42" s="22" customFormat="1" x14ac:dyDescent="0.25">
      <c r="A102" s="14" t="s">
        <v>65</v>
      </c>
      <c r="B102" s="14" t="s">
        <v>68</v>
      </c>
      <c r="C102" s="18" t="s">
        <v>57</v>
      </c>
      <c r="D102" s="18" t="s">
        <v>59</v>
      </c>
      <c r="E102" s="19">
        <v>1.3380303913951299</v>
      </c>
      <c r="F102" s="19">
        <v>1.28333517907842</v>
      </c>
      <c r="G102" s="20">
        <v>1.11515440258917</v>
      </c>
      <c r="H102" s="20">
        <v>1.57398492531059</v>
      </c>
      <c r="I102" s="20">
        <v>1.6635503361984401</v>
      </c>
      <c r="J102" s="20">
        <v>1.4821686182860401</v>
      </c>
      <c r="K102" s="20">
        <v>1.9294893063721601</v>
      </c>
      <c r="L102" s="20">
        <v>1.22693720043569</v>
      </c>
      <c r="M102" s="20">
        <v>3.4245014690009601</v>
      </c>
      <c r="N102" s="20">
        <v>2.27320963516501</v>
      </c>
      <c r="O102" s="20">
        <v>1.8812148386722201</v>
      </c>
      <c r="P102" s="20">
        <v>1.3839210371839199</v>
      </c>
      <c r="Q102" s="20">
        <v>2.2057242826021901</v>
      </c>
      <c r="R102" s="20">
        <v>2.0907689878681301</v>
      </c>
      <c r="S102" s="20">
        <v>2.1338994328759502</v>
      </c>
      <c r="T102" s="20">
        <v>3.0792486999647499</v>
      </c>
      <c r="U102" s="20">
        <v>1.18688965719093</v>
      </c>
      <c r="V102" s="20">
        <v>1.0618342558799001</v>
      </c>
      <c r="W102" s="20">
        <v>1.1057134315342301</v>
      </c>
      <c r="X102" s="20">
        <v>1.51795036858994</v>
      </c>
      <c r="Y102" s="20">
        <v>1.80449890699437</v>
      </c>
      <c r="Z102" s="20">
        <v>1.1129622012609399</v>
      </c>
      <c r="AA102" s="20">
        <v>0.829533126006883</v>
      </c>
      <c r="AB102" s="20">
        <v>1.0826990813466699</v>
      </c>
      <c r="AC102" s="20">
        <v>1.3838203670676299</v>
      </c>
      <c r="AD102" s="20">
        <v>1.23750759509571</v>
      </c>
      <c r="AE102" s="20">
        <v>1.1787974156824701</v>
      </c>
      <c r="AF102" s="20">
        <v>0.693071466270476</v>
      </c>
      <c r="AG102" s="20">
        <v>1.4103058593462801</v>
      </c>
      <c r="AH102" s="20">
        <v>0.87745256777816405</v>
      </c>
      <c r="AI102" s="20">
        <v>1.12689433716777</v>
      </c>
      <c r="AJ102" s="20">
        <v>1.9886793084343299</v>
      </c>
      <c r="AL102" s="164">
        <f>IF(AJ102&gt;0,(AJ102-AVERAGE(Z102:AI102))/STDEV(Z102:AI102),"NA")</f>
        <v>3.8335130533548902</v>
      </c>
      <c r="AM102" s="21">
        <f>AVERAGE(G102:AJ102)</f>
        <v>1.5687461039390636</v>
      </c>
      <c r="AN102" s="21">
        <f>STDEV(G102:AJ102)</f>
        <v>0.62762506595880241</v>
      </c>
      <c r="AO102" s="53"/>
      <c r="AP102" s="76" t="s">
        <v>8</v>
      </c>
    </row>
    <row r="103" spans="1:42" s="30" customFormat="1" x14ac:dyDescent="0.25">
      <c r="A103" s="151" t="s">
        <v>146</v>
      </c>
      <c r="B103" s="24"/>
      <c r="C103" s="25"/>
      <c r="D103" s="25"/>
      <c r="E103" s="19">
        <v>0.35614418992565899</v>
      </c>
      <c r="F103" s="19">
        <v>0.40325535003857799</v>
      </c>
      <c r="G103" s="20">
        <v>0.45751501052119198</v>
      </c>
      <c r="H103" s="20">
        <v>0.72085363572004901</v>
      </c>
      <c r="I103" s="20">
        <v>0.76191329156194598</v>
      </c>
      <c r="J103" s="20">
        <v>0.71185455217011695</v>
      </c>
      <c r="K103" s="20">
        <v>0.94812516282891801</v>
      </c>
      <c r="L103" s="20">
        <v>0.52802403303502998</v>
      </c>
      <c r="M103" s="20">
        <v>1.6291925356544501</v>
      </c>
      <c r="N103" s="20">
        <v>1.17479956010228</v>
      </c>
      <c r="O103" s="20">
        <v>0.99808431818794996</v>
      </c>
      <c r="P103" s="20">
        <v>0.73685057103971896</v>
      </c>
      <c r="Q103" s="20">
        <v>1.19329384323356</v>
      </c>
      <c r="R103" s="20">
        <v>0.97803769362105297</v>
      </c>
      <c r="S103" s="20">
        <v>1.0645319045569299</v>
      </c>
      <c r="T103" s="20">
        <v>1.6685556555652401</v>
      </c>
      <c r="U103" s="20">
        <v>0.66723723620396902</v>
      </c>
      <c r="V103" s="20">
        <v>0.61409057063215999</v>
      </c>
      <c r="W103" s="20">
        <v>0.635141417935287</v>
      </c>
      <c r="X103" s="20">
        <v>0.85829599925720501</v>
      </c>
      <c r="Y103" s="20">
        <v>1.01630234879307</v>
      </c>
      <c r="Z103" s="20">
        <v>0.60523206784962302</v>
      </c>
      <c r="AA103" s="20">
        <v>0.40678088322982697</v>
      </c>
      <c r="AB103" s="20">
        <v>0.55862103190620205</v>
      </c>
      <c r="AC103" s="20">
        <v>0.63844896387600902</v>
      </c>
      <c r="AD103" s="20">
        <v>0.683967445559578</v>
      </c>
      <c r="AE103" s="20">
        <v>0.64059525244336502</v>
      </c>
      <c r="AF103" s="20">
        <v>0.35954217896628798</v>
      </c>
      <c r="AG103" s="20">
        <v>0.68607826257970494</v>
      </c>
      <c r="AH103" s="20">
        <v>0.37135793877238299</v>
      </c>
      <c r="AI103" s="20">
        <v>0.44644150591825699</v>
      </c>
      <c r="AJ103" s="20">
        <v>0.92005825981738598</v>
      </c>
      <c r="AP103" s="73"/>
    </row>
    <row r="104" spans="1:42" s="30" customFormat="1" x14ac:dyDescent="0.25">
      <c r="B104" s="24"/>
      <c r="C104" s="25"/>
      <c r="D104" s="25"/>
      <c r="E104" s="19">
        <v>4.6007711112444696</v>
      </c>
      <c r="F104" s="19">
        <v>3.8701058597303599</v>
      </c>
      <c r="G104" s="20">
        <v>2.6078136596927401</v>
      </c>
      <c r="H104" s="20">
        <v>3.3946772366997</v>
      </c>
      <c r="I104" s="20">
        <v>3.6063972502814901</v>
      </c>
      <c r="J104" s="20">
        <v>3.0608309072175199</v>
      </c>
      <c r="K104" s="20">
        <v>3.9207204520937502</v>
      </c>
      <c r="L104" s="20">
        <v>2.7536775379081901</v>
      </c>
      <c r="M104" s="20">
        <v>7.3937118508041202</v>
      </c>
      <c r="N104" s="20">
        <v>4.4128773108547401</v>
      </c>
      <c r="O104" s="20">
        <v>3.5479415838681101</v>
      </c>
      <c r="P104" s="20">
        <v>2.58340094808502</v>
      </c>
      <c r="Q104" s="20">
        <v>4.1356725060852098</v>
      </c>
      <c r="R104" s="20">
        <v>4.4857519995862001</v>
      </c>
      <c r="S104" s="20">
        <v>4.2852072533391103</v>
      </c>
      <c r="T104" s="20">
        <v>5.8226827893937001</v>
      </c>
      <c r="U104" s="20">
        <v>2.1041216309159299</v>
      </c>
      <c r="V104" s="20">
        <v>1.82624902537403</v>
      </c>
      <c r="W104" s="20">
        <v>1.91491780299444</v>
      </c>
      <c r="X104" s="20">
        <v>2.6846749446869498</v>
      </c>
      <c r="Y104" s="20">
        <v>3.2189380378190999</v>
      </c>
      <c r="Z104" s="20">
        <v>2.0353632587838999</v>
      </c>
      <c r="AA104" s="20">
        <v>1.6490971087142301</v>
      </c>
      <c r="AB104" s="20">
        <v>2.0849861067854301</v>
      </c>
      <c r="AC104" s="20">
        <v>2.9866079704070501</v>
      </c>
      <c r="AD104" s="20">
        <v>2.2360787845647301</v>
      </c>
      <c r="AE104" s="20">
        <v>2.1601393893247698</v>
      </c>
      <c r="AF104" s="20">
        <v>1.30494631999195</v>
      </c>
      <c r="AG104" s="20">
        <v>2.9089705414723599</v>
      </c>
      <c r="AH104" s="20">
        <v>2.0009824482824499</v>
      </c>
      <c r="AI104" s="20">
        <v>2.74891804948173</v>
      </c>
      <c r="AJ104" s="20">
        <v>4.3719377542024498</v>
      </c>
      <c r="AP104" s="73"/>
    </row>
    <row r="105" spans="1:42" x14ac:dyDescent="0.25">
      <c r="A105" s="14" t="s">
        <v>84</v>
      </c>
      <c r="B105" s="14" t="s">
        <v>68</v>
      </c>
      <c r="F105" s="19">
        <v>0.84371482997529101</v>
      </c>
      <c r="G105" s="38">
        <v>2.7929457372041799</v>
      </c>
      <c r="H105" s="38">
        <v>2.9282128716084399</v>
      </c>
      <c r="I105" s="38">
        <v>3.6914149025110201</v>
      </c>
      <c r="J105" s="20">
        <v>2.9108593057560701</v>
      </c>
      <c r="K105" s="20">
        <v>2.9833930037502099</v>
      </c>
      <c r="L105" s="20">
        <v>11.742000800662</v>
      </c>
      <c r="M105" s="20">
        <v>3.2761388320171001</v>
      </c>
      <c r="N105" s="20">
        <v>2.4733272713689201</v>
      </c>
      <c r="O105" s="20">
        <v>2.8320537610794601</v>
      </c>
      <c r="P105" s="20">
        <v>2.5465731321679099</v>
      </c>
      <c r="Q105" s="20">
        <v>1.3622211912253099</v>
      </c>
      <c r="R105" s="20">
        <v>1.35330984600132</v>
      </c>
      <c r="S105" s="20">
        <v>2.1579718766452101</v>
      </c>
      <c r="T105" s="20">
        <v>1.9409996968418799</v>
      </c>
      <c r="U105" s="20">
        <v>2.0884311516244698</v>
      </c>
      <c r="V105" s="20">
        <v>2.9720270317128001</v>
      </c>
      <c r="W105" s="20">
        <v>1.4208711856562199</v>
      </c>
      <c r="X105" s="20">
        <v>2.3089281741997101</v>
      </c>
      <c r="Y105" s="20">
        <v>1.08242538387134</v>
      </c>
      <c r="Z105" s="20">
        <v>2.6158857670458699</v>
      </c>
      <c r="AA105" s="20">
        <v>2.4774429886309002</v>
      </c>
      <c r="AB105" s="20">
        <v>1.4017732048106999</v>
      </c>
      <c r="AC105" s="20">
        <v>3.6958424879862202</v>
      </c>
      <c r="AD105" s="20">
        <v>2.1298797648971699</v>
      </c>
      <c r="AE105" s="20">
        <v>1.14262334373581</v>
      </c>
      <c r="AF105" s="20">
        <v>1.14287583945724</v>
      </c>
      <c r="AG105" s="20">
        <v>1.09386644673738</v>
      </c>
      <c r="AH105" s="20">
        <v>1.1373942784819899</v>
      </c>
      <c r="AI105" s="20">
        <v>0.93624657662327904</v>
      </c>
      <c r="AJ105" s="20">
        <v>2.0734178759985098</v>
      </c>
      <c r="AL105" s="164">
        <f>IF(AJ105&gt;0,(AJ105-AVERAGE(Z105:AI105))/STDEV(Z105:AI105),"NA")</f>
        <v>0.32366893740501579</v>
      </c>
      <c r="AM105" s="21">
        <f>AVERAGE(G105:AJ105)</f>
        <v>2.4903784576769543</v>
      </c>
      <c r="AN105" s="21">
        <f>STDEV(G105:AJ105)</f>
        <v>1.9279490314810959</v>
      </c>
      <c r="AP105" s="12">
        <v>12380</v>
      </c>
    </row>
    <row r="106" spans="1:42" x14ac:dyDescent="0.25">
      <c r="A106" s="151" t="s">
        <v>147</v>
      </c>
      <c r="F106" s="39">
        <v>0.138112594911173</v>
      </c>
      <c r="G106" s="61">
        <v>0.76689063207066099</v>
      </c>
      <c r="H106" s="20">
        <v>0.48423054565697399</v>
      </c>
      <c r="I106" s="20">
        <v>0.75840236281171303</v>
      </c>
      <c r="J106" s="20">
        <v>1.0650445934709301</v>
      </c>
      <c r="K106" s="20">
        <v>1.2010413863360401</v>
      </c>
      <c r="L106" s="20">
        <v>1.80653947904865</v>
      </c>
      <c r="M106" s="20">
        <v>0.68913214225894603</v>
      </c>
      <c r="N106" s="20">
        <v>0.74852586540380195</v>
      </c>
      <c r="O106" s="20">
        <v>1.18437802922323</v>
      </c>
      <c r="P106" s="20">
        <v>0.51523575636392505</v>
      </c>
      <c r="Q106" s="20">
        <v>0.48889562222095301</v>
      </c>
      <c r="R106" s="20">
        <v>0.43724350972853998</v>
      </c>
      <c r="S106" s="20">
        <v>0.88039043142070705</v>
      </c>
      <c r="T106" s="20">
        <v>0.74798177181464698</v>
      </c>
      <c r="U106" s="20">
        <v>0.85602728599865197</v>
      </c>
      <c r="V106" s="20">
        <v>1.4406731690601899</v>
      </c>
      <c r="W106" s="20">
        <v>0.67182985464288103</v>
      </c>
      <c r="X106" s="20">
        <v>0.879404495768494</v>
      </c>
      <c r="Y106" s="20">
        <v>0.52370329865485299</v>
      </c>
      <c r="Z106" s="20">
        <v>1.1140883631046801</v>
      </c>
      <c r="AA106" s="20">
        <v>1.3405545804193599</v>
      </c>
      <c r="AB106" s="20">
        <v>0.76738005158761502</v>
      </c>
      <c r="AC106" s="20">
        <v>1.6153551748334101</v>
      </c>
      <c r="AD106" s="20">
        <v>1.1074959236156501</v>
      </c>
      <c r="AE106" s="20">
        <v>0.64480569558062895</v>
      </c>
      <c r="AF106" s="20">
        <v>0.66390465785626596</v>
      </c>
      <c r="AG106" s="20">
        <v>0.56977060242500699</v>
      </c>
      <c r="AH106" s="20">
        <v>0.62824377539346898</v>
      </c>
      <c r="AI106" s="20">
        <v>0.52020573130449699</v>
      </c>
      <c r="AJ106" s="20">
        <v>1.20489886403839</v>
      </c>
    </row>
    <row r="107" spans="1:42" x14ac:dyDescent="0.25">
      <c r="F107" s="39">
        <v>4.9565027589661401</v>
      </c>
      <c r="G107" s="61">
        <v>13.157422710563299</v>
      </c>
      <c r="H107" s="20">
        <v>30.899966165010699</v>
      </c>
      <c r="I107" s="20">
        <v>34.751656699350001</v>
      </c>
      <c r="J107" s="20">
        <v>9.14113258226425</v>
      </c>
      <c r="K107" s="20">
        <v>8.2518278197958299</v>
      </c>
      <c r="L107" s="20">
        <v>399.08738732298798</v>
      </c>
      <c r="M107" s="20">
        <v>23.582995522078399</v>
      </c>
      <c r="N107" s="20">
        <v>9.9124164619252504</v>
      </c>
      <c r="O107" s="20">
        <v>7.4393298343543997</v>
      </c>
      <c r="P107" s="20">
        <v>17.209410222128302</v>
      </c>
      <c r="Q107" s="20">
        <v>3.91805671504257</v>
      </c>
      <c r="R107" s="20">
        <v>4.3996215688028304</v>
      </c>
      <c r="S107" s="20">
        <v>5.7335045168750396</v>
      </c>
      <c r="T107" s="20">
        <v>5.4764616965562203</v>
      </c>
      <c r="U107" s="20">
        <v>5.5283699118969301</v>
      </c>
      <c r="V107" s="20">
        <v>6.5234847946290104</v>
      </c>
      <c r="W107" s="20">
        <v>3.0714903911538398</v>
      </c>
      <c r="X107" s="20">
        <v>6.7722145719159101</v>
      </c>
      <c r="Y107" s="20">
        <v>2.2544765491611298</v>
      </c>
      <c r="Z107" s="20">
        <v>6.6682824864947703</v>
      </c>
      <c r="AA107" s="20">
        <v>4.7534023866675001</v>
      </c>
      <c r="AB107" s="20">
        <v>2.6035622904963498</v>
      </c>
      <c r="AC107" s="20">
        <v>9.4102405668770395</v>
      </c>
      <c r="AD107" s="20">
        <v>4.2376489848747303</v>
      </c>
      <c r="AE107" s="20">
        <v>2.0353083923785902</v>
      </c>
      <c r="AF107" s="20">
        <v>1.97976458469841</v>
      </c>
      <c r="AG107" s="20">
        <v>2.1163588280590599</v>
      </c>
      <c r="AH107" s="20">
        <v>2.0748315871492302</v>
      </c>
      <c r="AI107" s="20">
        <v>1.68649271953067</v>
      </c>
      <c r="AJ107" s="20">
        <v>3.64496870359446</v>
      </c>
    </row>
    <row r="108" spans="1:42" s="30" customFormat="1" x14ac:dyDescent="0.25">
      <c r="A108" s="31" t="s">
        <v>38</v>
      </c>
      <c r="B108" s="17" t="s">
        <v>68</v>
      </c>
      <c r="C108" s="25" t="s">
        <v>57</v>
      </c>
      <c r="D108" s="25" t="s">
        <v>59</v>
      </c>
      <c r="E108" s="19">
        <v>0.216391516153119</v>
      </c>
      <c r="F108" s="19">
        <v>0.30611066423628203</v>
      </c>
      <c r="G108" s="20">
        <v>0.49880999211347699</v>
      </c>
      <c r="H108" s="20">
        <v>8.3985496599773099E-2</v>
      </c>
      <c r="I108" s="20">
        <v>0.149833696275499</v>
      </c>
      <c r="J108" s="20">
        <v>0.48019377063491497</v>
      </c>
      <c r="K108" s="20">
        <v>8.5910057396310899E-2</v>
      </c>
      <c r="L108" s="20">
        <v>0.30536000593528001</v>
      </c>
      <c r="M108" s="20">
        <v>0.228562848256356</v>
      </c>
      <c r="N108" s="20">
        <v>0.20596987512947801</v>
      </c>
      <c r="O108" s="20">
        <v>0.104942701975401</v>
      </c>
      <c r="P108" s="20">
        <v>0.15251208329990101</v>
      </c>
      <c r="Q108" s="20">
        <v>0.20327043839612799</v>
      </c>
      <c r="R108" s="20">
        <v>0.29669452640413002</v>
      </c>
      <c r="S108" s="20">
        <v>0.201680469183211</v>
      </c>
      <c r="T108" s="20">
        <v>0.34955191500722399</v>
      </c>
      <c r="U108" s="20">
        <v>0.26654808605659602</v>
      </c>
      <c r="V108" s="20">
        <v>8.9752851583907195E-2</v>
      </c>
      <c r="W108" s="20">
        <v>0.211285989533532</v>
      </c>
      <c r="X108" s="20">
        <v>0.13831274179167699</v>
      </c>
      <c r="Y108" s="20">
        <v>0.25906231144411401</v>
      </c>
      <c r="Z108" s="20">
        <v>0.12098299830037</v>
      </c>
      <c r="AA108" s="20">
        <v>0.27614691326256802</v>
      </c>
      <c r="AB108" s="20">
        <v>0.37712793067385603</v>
      </c>
      <c r="AC108" s="20">
        <v>0.31445008062330598</v>
      </c>
      <c r="AD108" s="20">
        <v>0.25324381156567899</v>
      </c>
      <c r="AE108" s="20">
        <v>0.24114100286329099</v>
      </c>
      <c r="AF108" s="20">
        <v>0.11755255970558599</v>
      </c>
      <c r="AG108" s="20">
        <v>0.20070582175958901</v>
      </c>
      <c r="AH108" s="20">
        <v>0.26914504546900198</v>
      </c>
      <c r="AI108" s="20">
        <v>0.25527538207904199</v>
      </c>
      <c r="AJ108" s="20">
        <v>0.53068313199461603</v>
      </c>
      <c r="AL108" s="164">
        <f>IF(AJ108&gt;0,(AJ108-AVERAGE(Z108:AI108))/STDEV(Z108:AI108),"NA")</f>
        <v>3.6029203593494619</v>
      </c>
      <c r="AM108" s="21">
        <f>AVERAGE(G108:AJ108)</f>
        <v>0.24228981784379389</v>
      </c>
      <c r="AN108" s="21">
        <f>STDEV(G108:AJ108)</f>
        <v>0.11848767712413545</v>
      </c>
      <c r="AP108" s="77">
        <v>12590</v>
      </c>
    </row>
    <row r="109" spans="1:42" s="30" customFormat="1" x14ac:dyDescent="0.25">
      <c r="A109" s="30" t="s">
        <v>123</v>
      </c>
      <c r="B109" s="24"/>
      <c r="C109" s="25"/>
      <c r="D109" s="25"/>
      <c r="E109" s="19">
        <v>3.8956834831716698E-2</v>
      </c>
      <c r="F109" s="19">
        <v>9.1032047178071604E-2</v>
      </c>
      <c r="G109" s="20">
        <v>0.153256087977378</v>
      </c>
      <c r="H109" s="20">
        <v>2.3428813350632901E-2</v>
      </c>
      <c r="I109" s="20">
        <v>3.7060313234852697E-2</v>
      </c>
      <c r="J109" s="20">
        <v>0.164947376355879</v>
      </c>
      <c r="K109" s="20">
        <v>2.2326155006842201E-2</v>
      </c>
      <c r="L109" s="20">
        <v>0.108116287575932</v>
      </c>
      <c r="M109" s="20">
        <v>7.9904635303657295E-2</v>
      </c>
      <c r="N109" s="20">
        <v>7.8907928940844099E-2</v>
      </c>
      <c r="O109" s="20">
        <v>3.6417574059302397E-2</v>
      </c>
      <c r="P109" s="20">
        <v>5.7274089516493397E-2</v>
      </c>
      <c r="Q109" s="20">
        <v>8.0058301402773493E-2</v>
      </c>
      <c r="R109" s="20">
        <v>0.124369759900179</v>
      </c>
      <c r="S109" s="20">
        <v>7.1521025082596806E-2</v>
      </c>
      <c r="T109" s="20">
        <v>0.141552175709973</v>
      </c>
      <c r="U109" s="20">
        <v>0.10805407296332201</v>
      </c>
      <c r="V109" s="20">
        <v>2.8120169247339202E-2</v>
      </c>
      <c r="W109" s="20">
        <v>7.8758924264317201E-2</v>
      </c>
      <c r="X109" s="20">
        <v>4.5591396475920802E-2</v>
      </c>
      <c r="Y109" s="20">
        <v>9.9503717724417004E-2</v>
      </c>
      <c r="Z109" s="20">
        <v>3.9505242424852802E-2</v>
      </c>
      <c r="AA109" s="20">
        <v>0.11573518686847201</v>
      </c>
      <c r="AB109" s="20">
        <v>0.158371158561639</v>
      </c>
      <c r="AC109" s="20">
        <v>0.13230639692885701</v>
      </c>
      <c r="AD109" s="20">
        <v>9.8043519264644996E-2</v>
      </c>
      <c r="AE109" s="20">
        <v>0.100922044685095</v>
      </c>
      <c r="AF109" s="20">
        <v>4.2698604648889603E-2</v>
      </c>
      <c r="AG109" s="20">
        <v>8.02959416486205E-2</v>
      </c>
      <c r="AH109" s="20">
        <v>0.10292085067300701</v>
      </c>
      <c r="AI109" s="20">
        <v>9.4208809762401799E-2</v>
      </c>
      <c r="AJ109" s="20">
        <v>0.22388028826217099</v>
      </c>
      <c r="AM109" s="28"/>
      <c r="AN109" s="28"/>
      <c r="AP109" s="73"/>
    </row>
    <row r="110" spans="1:42" s="30" customFormat="1" x14ac:dyDescent="0.25">
      <c r="B110" s="24"/>
      <c r="C110" s="25"/>
      <c r="D110" s="25"/>
      <c r="E110" s="19">
        <v>0.92152822664604195</v>
      </c>
      <c r="F110" s="19">
        <v>0.97760899312718497</v>
      </c>
      <c r="G110" s="20">
        <v>1.55817207915782</v>
      </c>
      <c r="H110" s="20">
        <v>0.25825726499833401</v>
      </c>
      <c r="I110" s="20">
        <v>0.53609834139838397</v>
      </c>
      <c r="J110" s="20">
        <v>1.36015867878445</v>
      </c>
      <c r="K110" s="20">
        <v>0.28546822767237701</v>
      </c>
      <c r="L110" s="20">
        <v>0.79643515560537603</v>
      </c>
      <c r="M110" s="20">
        <v>0.601961003502818</v>
      </c>
      <c r="N110" s="20">
        <v>0.50513085303873295</v>
      </c>
      <c r="O110" s="20">
        <v>0.27192521922298601</v>
      </c>
      <c r="P110" s="20">
        <v>0.37536895925672398</v>
      </c>
      <c r="Q110" s="20">
        <v>0.48569972546497903</v>
      </c>
      <c r="R110" s="20">
        <v>0.67127607665258504</v>
      </c>
      <c r="S110" s="20">
        <v>0.52237789333309603</v>
      </c>
      <c r="T110" s="20">
        <v>0.81350141834898304</v>
      </c>
      <c r="U110" s="20">
        <v>0.61706805197932701</v>
      </c>
      <c r="V110" s="20">
        <v>0.25359025009331099</v>
      </c>
      <c r="W110" s="20">
        <v>0.52584191525039403</v>
      </c>
      <c r="X110" s="20">
        <v>0.37656738506460802</v>
      </c>
      <c r="Y110" s="20">
        <v>0.63421234656217795</v>
      </c>
      <c r="Z110" s="20">
        <v>0.32273004380195702</v>
      </c>
      <c r="AA110" s="20">
        <v>0.624458601731811</v>
      </c>
      <c r="AB110" s="20">
        <v>0.85670621246188206</v>
      </c>
      <c r="AC110" s="20">
        <v>0.70266080732285396</v>
      </c>
      <c r="AD110" s="20">
        <v>0.61517176866701395</v>
      </c>
      <c r="AE110" s="20">
        <v>0.54587425331385298</v>
      </c>
      <c r="AF110" s="20">
        <v>0.29224954239164902</v>
      </c>
      <c r="AG110" s="20">
        <v>0.47112516797469001</v>
      </c>
      <c r="AH110" s="20">
        <v>0.65557490016137798</v>
      </c>
      <c r="AI110" s="20">
        <v>0.638237552851317</v>
      </c>
      <c r="AJ110" s="20">
        <v>1.19828720525354</v>
      </c>
      <c r="AM110" s="28"/>
      <c r="AN110" s="28"/>
      <c r="AP110" s="73"/>
    </row>
    <row r="111" spans="1:42" x14ac:dyDescent="0.25">
      <c r="A111" s="14" t="s">
        <v>46</v>
      </c>
      <c r="B111" s="17" t="s">
        <v>85</v>
      </c>
      <c r="C111" s="18" t="s">
        <v>59</v>
      </c>
      <c r="D111" s="18" t="s">
        <v>59</v>
      </c>
      <c r="E111" s="39"/>
      <c r="F111" s="39">
        <v>1.3837538675303229</v>
      </c>
      <c r="G111" s="39">
        <v>0.68454561266627822</v>
      </c>
      <c r="H111" s="39">
        <v>0.72303329985013498</v>
      </c>
      <c r="I111" s="39">
        <v>1.5904229704400392</v>
      </c>
      <c r="J111" s="39">
        <v>0.50885101838501345</v>
      </c>
      <c r="K111" s="39">
        <v>0.79907537579463872</v>
      </c>
      <c r="L111" s="39">
        <v>1.3086551410464666</v>
      </c>
      <c r="M111" s="39">
        <v>0.80300045372353457</v>
      </c>
      <c r="N111" s="39">
        <v>0.70928348114442263</v>
      </c>
      <c r="O111" s="39">
        <v>0.47773456694723032</v>
      </c>
      <c r="P111" s="39">
        <v>0.59869679160572919</v>
      </c>
      <c r="Q111" s="39">
        <v>0.55799794466704622</v>
      </c>
      <c r="R111" s="39">
        <v>0.84341175511252531</v>
      </c>
      <c r="S111" s="39">
        <v>0.75601051059183189</v>
      </c>
      <c r="T111" s="39">
        <v>0.74788952931213504</v>
      </c>
      <c r="U111" s="58"/>
      <c r="V111" s="58"/>
      <c r="W111" s="58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L111" s="164" t="str">
        <f>IF(AJ111&gt;0,(AJ111-AVERAGE(Z111:AI111))/STDEV(Z111:AI111),"NA")</f>
        <v>NA</v>
      </c>
      <c r="AM111" s="21">
        <f>AVERAGE(G111:AJ111)</f>
        <v>0.79347203223478757</v>
      </c>
      <c r="AN111" s="21">
        <f>STDEV(G111:AJ111)</f>
        <v>0.30440872431492727</v>
      </c>
      <c r="AO111" s="53"/>
      <c r="AP111" s="74" t="s">
        <v>19</v>
      </c>
    </row>
    <row r="112" spans="1:42" x14ac:dyDescent="0.25">
      <c r="A112" s="151" t="s">
        <v>115</v>
      </c>
      <c r="B112" s="17"/>
      <c r="C112" s="18"/>
      <c r="D112" s="18"/>
      <c r="E112" s="39"/>
      <c r="F112" s="19">
        <v>0.60559974374580283</v>
      </c>
      <c r="G112" s="39">
        <v>0.32895181431232368</v>
      </c>
      <c r="H112" s="19">
        <v>0.33863921529396213</v>
      </c>
      <c r="I112" s="19">
        <v>0.72076076986112203</v>
      </c>
      <c r="J112" s="19">
        <v>0.23092183554174439</v>
      </c>
      <c r="K112" s="19">
        <v>0.38967430661565833</v>
      </c>
      <c r="L112" s="19">
        <v>0.63257024832640252</v>
      </c>
      <c r="M112" s="19">
        <v>0.40311395107248366</v>
      </c>
      <c r="N112" s="19">
        <v>0.35746565192334878</v>
      </c>
      <c r="O112" s="19">
        <v>0.24892689997908718</v>
      </c>
      <c r="P112" s="19">
        <v>0.31379480310182351</v>
      </c>
      <c r="Q112" s="19">
        <v>0.2810552527426311</v>
      </c>
      <c r="R112" s="19">
        <v>0.43569187246645963</v>
      </c>
      <c r="S112" s="19">
        <v>0.39169178939221899</v>
      </c>
      <c r="T112" s="19">
        <v>0.37412549115509208</v>
      </c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P112" s="74"/>
    </row>
    <row r="113" spans="1:42" x14ac:dyDescent="0.25">
      <c r="A113" s="67" t="s">
        <v>172</v>
      </c>
      <c r="B113" s="17"/>
      <c r="C113" s="18"/>
      <c r="D113" s="18"/>
      <c r="E113" s="39"/>
      <c r="F113" s="19">
        <v>3.1617826554247066</v>
      </c>
      <c r="G113" s="39">
        <v>1.4245329420063173</v>
      </c>
      <c r="H113" s="19">
        <v>1.5437584576209484</v>
      </c>
      <c r="I113" s="19">
        <v>3.5094102380054579</v>
      </c>
      <c r="J113" s="19">
        <v>1.1212857298835126</v>
      </c>
      <c r="K113" s="19">
        <v>1.6386029187988687</v>
      </c>
      <c r="L113" s="19">
        <v>2.7073329526931329</v>
      </c>
      <c r="M113" s="19">
        <v>1.5995718505020424</v>
      </c>
      <c r="N113" s="19">
        <v>1.4073605503563917</v>
      </c>
      <c r="O113" s="19">
        <v>0.91685678195258047</v>
      </c>
      <c r="P113" s="19">
        <v>1.1422682744770762</v>
      </c>
      <c r="Q113" s="19">
        <v>1.1078309450340329</v>
      </c>
      <c r="R113" s="19">
        <v>1.6326753690287186</v>
      </c>
      <c r="S113" s="19">
        <v>1.4591878298296446</v>
      </c>
      <c r="T113" s="19">
        <v>1.4950565018379234</v>
      </c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P113" s="74"/>
    </row>
    <row r="114" spans="1:42" x14ac:dyDescent="0.25">
      <c r="A114" s="13" t="s">
        <v>47</v>
      </c>
      <c r="B114" s="14" t="s">
        <v>68</v>
      </c>
      <c r="C114" s="18" t="s">
        <v>59</v>
      </c>
      <c r="D114" s="18" t="s">
        <v>60</v>
      </c>
      <c r="E114" s="19">
        <v>8.8997076497176302</v>
      </c>
      <c r="F114" s="19">
        <v>6.6872169748193997</v>
      </c>
      <c r="G114" s="20">
        <v>17.559140476188102</v>
      </c>
      <c r="H114" s="20">
        <v>8.0945797077679504</v>
      </c>
      <c r="I114" s="20">
        <v>15.896815397594599</v>
      </c>
      <c r="J114" s="20">
        <v>10.9155447918309</v>
      </c>
      <c r="K114" s="20">
        <v>15.177040528137001</v>
      </c>
      <c r="L114" s="20">
        <v>14.1510835188194</v>
      </c>
      <c r="M114" s="20">
        <v>16.135479473942301</v>
      </c>
      <c r="N114" s="20">
        <v>7.5454354542207698</v>
      </c>
      <c r="O114" s="20">
        <v>20.972555023182601</v>
      </c>
      <c r="P114" s="20">
        <v>12.137470546305</v>
      </c>
      <c r="Q114" s="20">
        <v>9.5656001758941809</v>
      </c>
      <c r="R114" s="20">
        <v>16.407142435170499</v>
      </c>
      <c r="S114" s="20">
        <v>11.5409922702733</v>
      </c>
      <c r="T114" s="20">
        <v>15.460648525368599</v>
      </c>
      <c r="U114" s="20">
        <v>19.9340012791559</v>
      </c>
      <c r="V114" s="20">
        <v>28.261495164701099</v>
      </c>
      <c r="W114" s="20">
        <v>14.415399512087101</v>
      </c>
      <c r="X114" s="20">
        <v>8.7223280354610306</v>
      </c>
      <c r="Y114" s="20">
        <v>26.430538633836001</v>
      </c>
      <c r="Z114" s="20">
        <v>10.313670522591901</v>
      </c>
      <c r="AA114" s="20">
        <v>8.2030568628865002</v>
      </c>
      <c r="AB114" s="20">
        <v>9.1587859173340505</v>
      </c>
      <c r="AC114" s="20">
        <v>14.105328566592499</v>
      </c>
      <c r="AD114" s="20">
        <v>6.5837141762910703</v>
      </c>
      <c r="AE114" s="20">
        <v>6.73384056289055</v>
      </c>
      <c r="AF114" s="20">
        <v>9.4342061054764308</v>
      </c>
      <c r="AG114" s="20">
        <v>7.5369021063095598</v>
      </c>
      <c r="AH114" s="20">
        <v>6.6874359874219298</v>
      </c>
      <c r="AI114" s="20">
        <v>5.6000641055185696</v>
      </c>
      <c r="AJ114" s="20">
        <v>21.120372959530201</v>
      </c>
      <c r="AL114" s="164">
        <f>IF(AJ114&gt;0,(AJ114-AVERAGE(Z114:AI114))/STDEV(Z114:AI114),"NA")</f>
        <v>5.109108275850927</v>
      </c>
      <c r="AM114" s="21">
        <f>AVERAGE(G114:AJ114)</f>
        <v>13.160022294092659</v>
      </c>
      <c r="AN114" s="21">
        <f>STDEV(G114:AJ114)</f>
        <v>5.9008424062907183</v>
      </c>
      <c r="AO114" s="53"/>
      <c r="AP114" s="74" t="s">
        <v>20</v>
      </c>
    </row>
    <row r="115" spans="1:42" x14ac:dyDescent="0.25">
      <c r="A115" s="151" t="s">
        <v>128</v>
      </c>
      <c r="B115" s="17"/>
      <c r="C115" s="18"/>
      <c r="D115" s="18"/>
      <c r="E115" s="19">
        <v>0.93411851104377097</v>
      </c>
      <c r="F115" s="19">
        <v>0.91996997677074399</v>
      </c>
      <c r="G115" s="20">
        <v>2.7061923916051698</v>
      </c>
      <c r="H115" s="20">
        <v>1.2626221649095699</v>
      </c>
      <c r="I115" s="20">
        <v>2.5141501199753602</v>
      </c>
      <c r="J115" s="20">
        <v>1.73217494325724</v>
      </c>
      <c r="K115" s="20">
        <v>2.4739505082050002</v>
      </c>
      <c r="L115" s="20">
        <v>2.28652479997475</v>
      </c>
      <c r="M115" s="20">
        <v>2.62482476392139</v>
      </c>
      <c r="N115" s="20">
        <v>1.2315508775700099</v>
      </c>
      <c r="O115" s="20">
        <v>3.40614584044028</v>
      </c>
      <c r="P115" s="20">
        <v>1.9649651193148101</v>
      </c>
      <c r="Q115" s="20">
        <v>1.5181715996137199</v>
      </c>
      <c r="R115" s="20">
        <v>2.6117098509538601</v>
      </c>
      <c r="S115" s="20">
        <v>1.83580567851813</v>
      </c>
      <c r="T115" s="20">
        <v>2.3477253175800499</v>
      </c>
      <c r="U115" s="20">
        <v>2.9086081331023101</v>
      </c>
      <c r="V115" s="20">
        <v>4.1095029146397701</v>
      </c>
      <c r="W115" s="20">
        <v>2.13579189735202</v>
      </c>
      <c r="X115" s="20">
        <v>1.32633296557557</v>
      </c>
      <c r="Y115" s="20">
        <v>3.95718666020373</v>
      </c>
      <c r="Z115" s="20">
        <v>1.52641809817999</v>
      </c>
      <c r="AA115" s="20">
        <v>1.2240471388460099</v>
      </c>
      <c r="AB115" s="20">
        <v>1.3695244175719401</v>
      </c>
      <c r="AC115" s="20">
        <v>1.83973226409591</v>
      </c>
      <c r="AD115" s="20">
        <v>0.98006006837351101</v>
      </c>
      <c r="AE115" s="20">
        <v>0.96621809921961899</v>
      </c>
      <c r="AF115" s="20">
        <v>1.2727272407702199</v>
      </c>
      <c r="AG115" s="20">
        <v>1.0437158393183801</v>
      </c>
      <c r="AH115" s="20">
        <v>0.80686253885819603</v>
      </c>
      <c r="AI115" s="20">
        <v>0.69058888755662895</v>
      </c>
      <c r="AJ115" s="20">
        <v>2.2550642091756301</v>
      </c>
      <c r="AP115" s="74"/>
    </row>
    <row r="116" spans="1:42" x14ac:dyDescent="0.25">
      <c r="B116" s="17"/>
      <c r="C116" s="18"/>
      <c r="D116" s="18"/>
      <c r="E116" s="19">
        <v>296.12344150423098</v>
      </c>
      <c r="F116" s="19">
        <v>191.40235065858201</v>
      </c>
      <c r="G116" s="20">
        <v>484.028348775729</v>
      </c>
      <c r="H116" s="20">
        <v>221.39817300019601</v>
      </c>
      <c r="I116" s="20">
        <v>433.81236858530599</v>
      </c>
      <c r="J116" s="20">
        <v>296.81972435592201</v>
      </c>
      <c r="K116" s="20">
        <v>409.20748109827298</v>
      </c>
      <c r="L116" s="20">
        <v>382.64073415871297</v>
      </c>
      <c r="M116" s="20">
        <v>435.34098388917101</v>
      </c>
      <c r="N116" s="20">
        <v>203.11472064443601</v>
      </c>
      <c r="O116" s="20">
        <v>566.15137680807698</v>
      </c>
      <c r="P116" s="20">
        <v>327.79581778006599</v>
      </c>
      <c r="Q116" s="20">
        <v>260.01770072174401</v>
      </c>
      <c r="R116" s="20">
        <v>445.65530233568802</v>
      </c>
      <c r="S116" s="20">
        <v>313.62972868714098</v>
      </c>
      <c r="T116" s="20">
        <v>426.84991555862098</v>
      </c>
      <c r="U116" s="20">
        <v>558.59257240756199</v>
      </c>
      <c r="V116" s="20">
        <v>795.57066372457803</v>
      </c>
      <c r="W116" s="20">
        <v>401.46030820738201</v>
      </c>
      <c r="X116" s="20">
        <v>240.749964586467</v>
      </c>
      <c r="Y116" s="20">
        <v>733.87582695639003</v>
      </c>
      <c r="Z116" s="20">
        <v>287.49910822839399</v>
      </c>
      <c r="AA116" s="20">
        <v>227.65551260637801</v>
      </c>
      <c r="AB116" s="20">
        <v>254.58378512646499</v>
      </c>
      <c r="AC116" s="20">
        <v>415.99635084439501</v>
      </c>
      <c r="AD116" s="20">
        <v>183.02881684804601</v>
      </c>
      <c r="AE116" s="20">
        <v>189.668012633384</v>
      </c>
      <c r="AF116" s="20">
        <v>272.57662359665602</v>
      </c>
      <c r="AG116" s="20">
        <v>215.35728233197901</v>
      </c>
      <c r="AH116" s="20">
        <v>203.46200413409301</v>
      </c>
      <c r="AI116" s="20">
        <v>168.39725154249999</v>
      </c>
      <c r="AJ116" s="20">
        <v>683.36043855352705</v>
      </c>
      <c r="AP116" s="74"/>
    </row>
    <row r="117" spans="1:42" x14ac:dyDescent="0.25">
      <c r="A117" s="14" t="s">
        <v>74</v>
      </c>
      <c r="B117" s="17" t="s">
        <v>68</v>
      </c>
      <c r="C117" s="18"/>
      <c r="D117" s="18"/>
      <c r="E117" s="19"/>
      <c r="F117" s="19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L117" s="164" t="str">
        <f>IF(AJ117&gt;0,(AJ117-AVERAGE(Z117:AI117))/STDEV(Z117:AI117),"NA")</f>
        <v>NA</v>
      </c>
      <c r="AM117" s="21" t="e">
        <f>AVERAGE(G117:AJ117)</f>
        <v>#DIV/0!</v>
      </c>
      <c r="AN117" s="21" t="e">
        <f>STDEV(G117:AJ117)</f>
        <v>#DIV/0!</v>
      </c>
      <c r="AP117" s="74">
        <v>14870</v>
      </c>
    </row>
    <row r="118" spans="1:42" x14ac:dyDescent="0.25">
      <c r="A118" s="151" t="s">
        <v>119</v>
      </c>
      <c r="B118" s="17"/>
      <c r="C118" s="18"/>
      <c r="D118" s="18"/>
      <c r="E118" s="19"/>
      <c r="F118" s="19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M118" s="30"/>
      <c r="AN118" s="30"/>
      <c r="AP118" s="74"/>
    </row>
    <row r="119" spans="1:42" x14ac:dyDescent="0.25">
      <c r="A119" s="67" t="s">
        <v>172</v>
      </c>
      <c r="B119" s="17"/>
      <c r="C119" s="18"/>
      <c r="D119" s="18"/>
      <c r="E119" s="19"/>
      <c r="F119" s="19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M119" s="30"/>
      <c r="AN119" s="30"/>
      <c r="AP119" s="74"/>
    </row>
    <row r="120" spans="1:42" x14ac:dyDescent="0.25">
      <c r="A120" s="31" t="s">
        <v>78</v>
      </c>
      <c r="B120" s="14" t="s">
        <v>68</v>
      </c>
      <c r="E120" s="19">
        <v>3.0861373441536499</v>
      </c>
      <c r="F120" s="19">
        <v>1.0529928252662299</v>
      </c>
      <c r="G120" s="20">
        <v>1.1333020518147101</v>
      </c>
      <c r="H120" s="20">
        <v>1.15480375207893</v>
      </c>
      <c r="I120" s="20">
        <v>1.39492949629624</v>
      </c>
      <c r="J120" s="20">
        <v>1.2682759213141801</v>
      </c>
      <c r="K120" s="20">
        <v>3.2891679238094902</v>
      </c>
      <c r="L120" s="20">
        <v>6.7565607703762902</v>
      </c>
      <c r="M120" s="20">
        <v>1.38426490946382</v>
      </c>
      <c r="N120" s="20">
        <v>1.81817925301232</v>
      </c>
      <c r="O120" s="20">
        <v>0.58896912910031995</v>
      </c>
      <c r="P120" s="20">
        <v>2.9289115191169102</v>
      </c>
      <c r="Q120" s="20">
        <v>2.07625488468639</v>
      </c>
      <c r="R120" s="20">
        <v>3.4826295007380401</v>
      </c>
      <c r="S120" s="20">
        <v>2.70818700748374</v>
      </c>
      <c r="T120" s="20">
        <v>1.0595766972491301</v>
      </c>
      <c r="U120" s="20">
        <v>2.7586183667733302</v>
      </c>
      <c r="V120" s="20">
        <v>2.3860554780242298</v>
      </c>
      <c r="W120" s="20">
        <v>3.1545949267253901</v>
      </c>
      <c r="X120" s="20">
        <v>2.8981344127385902</v>
      </c>
      <c r="Y120" s="20">
        <v>1.93838285960826</v>
      </c>
      <c r="Z120" s="20">
        <v>2.6334566178287</v>
      </c>
      <c r="AA120" s="20">
        <v>3.14501897809409</v>
      </c>
      <c r="AB120" s="20">
        <v>5.3578393435683003</v>
      </c>
      <c r="AC120" s="20">
        <v>1.43222316130039</v>
      </c>
      <c r="AD120" s="20">
        <v>5.4553588477344404</v>
      </c>
      <c r="AE120" s="20">
        <v>2.84924801838639</v>
      </c>
      <c r="AF120" s="20">
        <v>1.9865621938003999</v>
      </c>
      <c r="AG120" s="20">
        <v>1.05945963984225</v>
      </c>
      <c r="AH120" s="20">
        <v>2.17945645727902</v>
      </c>
      <c r="AI120" s="20">
        <v>0.90664418764641297</v>
      </c>
      <c r="AJ120" s="20"/>
      <c r="AL120" s="164" t="str">
        <f>IF(AJ120&gt;0,(AJ120-AVERAGE(Z120:AI120))/STDEV(Z120:AI120),"NA")</f>
        <v>NA</v>
      </c>
      <c r="AM120" s="21">
        <f>AVERAGE(G120:AJ120)</f>
        <v>2.4546574588238168</v>
      </c>
      <c r="AN120" s="21">
        <f>STDEV(G120:AJ120)</f>
        <v>1.4450186592354841</v>
      </c>
      <c r="AP120" s="12">
        <v>15820</v>
      </c>
    </row>
    <row r="121" spans="1:42" x14ac:dyDescent="0.25">
      <c r="A121" s="151" t="s">
        <v>148</v>
      </c>
      <c r="E121" s="19">
        <v>0.87943228592615597</v>
      </c>
      <c r="F121" s="19">
        <v>0.22225152239759599</v>
      </c>
      <c r="G121" s="20">
        <v>0.36472886309416802</v>
      </c>
      <c r="H121" s="20">
        <v>0.40702519681930099</v>
      </c>
      <c r="I121" s="20">
        <v>0.412933783145574</v>
      </c>
      <c r="J121" s="20">
        <v>0.40284078369849802</v>
      </c>
      <c r="K121" s="20">
        <v>0.60518843537367395</v>
      </c>
      <c r="L121" s="20">
        <v>2.1295854459843002</v>
      </c>
      <c r="M121" s="20">
        <v>0.36163927916322502</v>
      </c>
      <c r="N121" s="20">
        <v>0.41576172032722702</v>
      </c>
      <c r="O121" s="20">
        <v>0.149763109690287</v>
      </c>
      <c r="P121" s="20">
        <v>0.73746734312272</v>
      </c>
      <c r="Q121" s="20">
        <v>0.51667006468770504</v>
      </c>
      <c r="R121" s="20">
        <v>1.00518207598373</v>
      </c>
      <c r="S121" s="20">
        <v>0.86184293553554103</v>
      </c>
      <c r="T121" s="20">
        <v>0.33779388163518098</v>
      </c>
      <c r="U121" s="20">
        <v>0.849185047803378</v>
      </c>
      <c r="V121" s="20">
        <v>0.660518616892531</v>
      </c>
      <c r="W121" s="20">
        <v>1.0776189748423</v>
      </c>
      <c r="X121" s="20">
        <v>0.86818402952386098</v>
      </c>
      <c r="Y121" s="20">
        <v>0.56642856629211902</v>
      </c>
      <c r="Z121" s="20">
        <v>0.76136426958216796</v>
      </c>
      <c r="AA121" s="20">
        <v>1.01110580633558</v>
      </c>
      <c r="AB121" s="20">
        <v>1.7363543380053601</v>
      </c>
      <c r="AC121" s="20">
        <v>0.41210111516811798</v>
      </c>
      <c r="AD121" s="20">
        <v>1.4781736449529701</v>
      </c>
      <c r="AE121" s="20">
        <v>1.03555978970611</v>
      </c>
      <c r="AF121" s="20">
        <v>0.58948592971390101</v>
      </c>
      <c r="AG121" s="20">
        <v>0.351891251543546</v>
      </c>
      <c r="AH121" s="20">
        <v>0.63484215715997105</v>
      </c>
      <c r="AI121" s="20">
        <v>0.22308823108953199</v>
      </c>
      <c r="AJ121" s="20"/>
    </row>
    <row r="122" spans="1:42" x14ac:dyDescent="0.25">
      <c r="E122" s="19">
        <v>11.722027373780399</v>
      </c>
      <c r="F122" s="19">
        <v>5.1250143174540197</v>
      </c>
      <c r="G122" s="20">
        <v>3.7049117046134201</v>
      </c>
      <c r="H122" s="20">
        <v>3.47534310469484</v>
      </c>
      <c r="I122" s="20">
        <v>4.9290597429869596</v>
      </c>
      <c r="J122" s="20">
        <v>4.20905846159829</v>
      </c>
      <c r="K122" s="20">
        <v>24.7691773542203</v>
      </c>
      <c r="L122" s="20">
        <v>25.451233338129502</v>
      </c>
      <c r="M122" s="20">
        <v>5.6121092142561499</v>
      </c>
      <c r="N122" s="20">
        <v>8.4118992563094999</v>
      </c>
      <c r="O122" s="20">
        <v>2.3505139273544802</v>
      </c>
      <c r="P122" s="20">
        <v>12.8346443319858</v>
      </c>
      <c r="Q122" s="20">
        <v>8.66349014129902</v>
      </c>
      <c r="R122" s="20">
        <v>12.6798528116091</v>
      </c>
      <c r="S122" s="20">
        <v>9.0599178313458992</v>
      </c>
      <c r="T122" s="20">
        <v>3.4740581122141898</v>
      </c>
      <c r="U122" s="20">
        <v>9.4547453291182801</v>
      </c>
      <c r="V122" s="20">
        <v>9.1632844041686798</v>
      </c>
      <c r="W122" s="20">
        <v>9.8574084338231405</v>
      </c>
      <c r="X122" s="20">
        <v>10.3367453322674</v>
      </c>
      <c r="Y122" s="20">
        <v>7.0399358343953002</v>
      </c>
      <c r="Z122" s="20">
        <v>9.5902275672240602</v>
      </c>
      <c r="AA122" s="20">
        <v>10.646681424638199</v>
      </c>
      <c r="AB122" s="20">
        <v>18.1744720129422</v>
      </c>
      <c r="AC122" s="20">
        <v>5.3124655328863204</v>
      </c>
      <c r="AD122" s="20">
        <v>22.9220005427917</v>
      </c>
      <c r="AE122" s="20">
        <v>8.7207368953975397</v>
      </c>
      <c r="AF122" s="20">
        <v>7.2661049875397596</v>
      </c>
      <c r="AG122" s="20">
        <v>3.3383480469431399</v>
      </c>
      <c r="AH122" s="20">
        <v>7.9797317006545496</v>
      </c>
      <c r="AI122" s="20">
        <v>3.8134379066400901</v>
      </c>
      <c r="AJ122" s="20"/>
    </row>
    <row r="123" spans="1:42" x14ac:dyDescent="0.25">
      <c r="A123" s="31" t="s">
        <v>75</v>
      </c>
      <c r="B123" s="14" t="s">
        <v>85</v>
      </c>
      <c r="E123" s="19"/>
      <c r="F123" s="19"/>
      <c r="G123" s="19">
        <v>1.9314512971265201</v>
      </c>
      <c r="H123" s="19">
        <v>0.77635295386558301</v>
      </c>
      <c r="I123" s="19">
        <v>1.2253759889239999</v>
      </c>
      <c r="J123" s="19">
        <v>0.51877269171118501</v>
      </c>
      <c r="K123" s="19">
        <v>0.94862419054503799</v>
      </c>
      <c r="L123" s="19">
        <v>1.15449003612964</v>
      </c>
      <c r="M123" s="19">
        <v>0.45451897344053099</v>
      </c>
      <c r="N123" s="19">
        <v>1.71866659231969</v>
      </c>
      <c r="O123" s="19">
        <v>0.93897858219083097</v>
      </c>
      <c r="P123" s="19">
        <v>0.18972506056011901</v>
      </c>
      <c r="Q123" s="19">
        <v>1.25678469527267</v>
      </c>
      <c r="R123" s="19">
        <v>1.4749882163905901</v>
      </c>
      <c r="S123" s="19">
        <v>0.49247430032690498</v>
      </c>
      <c r="T123" s="19">
        <v>0.74788793946982801</v>
      </c>
      <c r="U123" s="19">
        <v>2.1222469167664002</v>
      </c>
      <c r="V123" s="19">
        <v>0.87348826359440701</v>
      </c>
      <c r="W123" s="19">
        <v>0.42069475793826799</v>
      </c>
      <c r="X123" s="19">
        <v>0.78284118592369401</v>
      </c>
      <c r="Y123" s="19">
        <v>1.4719464337980801</v>
      </c>
      <c r="Z123" s="20">
        <v>0.98067706359888596</v>
      </c>
      <c r="AA123" s="20">
        <v>0.95994615085464996</v>
      </c>
      <c r="AB123" s="20">
        <v>0.74808563690941099</v>
      </c>
      <c r="AC123" s="20">
        <v>4.8686152460014203</v>
      </c>
      <c r="AD123" s="20">
        <v>2.4979645695797301</v>
      </c>
      <c r="AE123" s="20">
        <v>1.8767473780214401</v>
      </c>
      <c r="AF123" s="20">
        <v>1.55945302145746</v>
      </c>
      <c r="AG123" s="20">
        <v>1.32878798941203</v>
      </c>
      <c r="AH123" s="20">
        <v>0.90195736441857499</v>
      </c>
      <c r="AI123" s="20">
        <v>1.2345025985178699</v>
      </c>
      <c r="AJ123" s="20">
        <v>0.99371187004321004</v>
      </c>
      <c r="AL123" s="164">
        <f>IF(AJ123&gt;0,(AJ123-AVERAGE(Z123:AI123))/STDEV(Z123:AI123),"NA")</f>
        <v>-0.56915241482047918</v>
      </c>
      <c r="AM123" s="21">
        <f>AVERAGE(G123:AJ123)</f>
        <v>1.2483585988369552</v>
      </c>
      <c r="AN123" s="21">
        <f>STDEV(G123:AJ123)</f>
        <v>0.86848865785737117</v>
      </c>
      <c r="AP123" s="12">
        <v>15910</v>
      </c>
    </row>
    <row r="124" spans="1:42" x14ac:dyDescent="0.25">
      <c r="A124" s="151" t="s">
        <v>129</v>
      </c>
      <c r="E124" s="19"/>
      <c r="F124" s="19"/>
      <c r="G124" s="19">
        <v>0.42893133837005598</v>
      </c>
      <c r="H124" s="19">
        <v>0.237639823659128</v>
      </c>
      <c r="I124" s="19">
        <v>0.341363722681155</v>
      </c>
      <c r="J124" s="19">
        <v>0.16764944897365999</v>
      </c>
      <c r="K124" s="19">
        <v>0.27054594498053502</v>
      </c>
      <c r="L124" s="19">
        <v>0.249112318598147</v>
      </c>
      <c r="M124" s="19">
        <v>0.13658906601162399</v>
      </c>
      <c r="N124" s="19">
        <v>0.16043693460335301</v>
      </c>
      <c r="O124" s="19">
        <v>0.25092511054451599</v>
      </c>
      <c r="P124" s="19">
        <v>4.70114886299881E-2</v>
      </c>
      <c r="Q124" s="19">
        <v>0.35060156325633102</v>
      </c>
      <c r="R124" s="19">
        <v>0.54644247371451904</v>
      </c>
      <c r="S124" s="19">
        <v>8.8274147891234903E-2</v>
      </c>
      <c r="T124" s="19">
        <v>0.20258733835474799</v>
      </c>
      <c r="U124" s="19">
        <v>0.82219857048062805</v>
      </c>
      <c r="V124" s="19">
        <v>0.31451936462811603</v>
      </c>
      <c r="W124" s="19">
        <v>0.124415020518679</v>
      </c>
      <c r="X124" s="19">
        <v>0.26179882091738499</v>
      </c>
      <c r="Y124" s="19">
        <v>0.59402433763859896</v>
      </c>
      <c r="Z124" s="20">
        <v>0.35438852935654203</v>
      </c>
      <c r="AA124" s="20">
        <v>0.356174977069248</v>
      </c>
      <c r="AB124" s="20">
        <v>0.213171492645327</v>
      </c>
      <c r="AC124" s="20">
        <v>1.7877344051877999</v>
      </c>
      <c r="AD124" s="20">
        <v>0.91919241145611397</v>
      </c>
      <c r="AE124" s="20">
        <v>0.66687550467187595</v>
      </c>
      <c r="AF124" s="20">
        <v>0.54100293429606405</v>
      </c>
      <c r="AG124" s="20">
        <v>0.42198621179518803</v>
      </c>
      <c r="AH124" s="20">
        <v>0.249427822259564</v>
      </c>
      <c r="AI124" s="20">
        <v>0.36409513875697502</v>
      </c>
      <c r="AJ124" s="20">
        <v>0.215448876883335</v>
      </c>
    </row>
    <row r="125" spans="1:42" x14ac:dyDescent="0.25">
      <c r="E125" s="19"/>
      <c r="F125" s="54"/>
      <c r="G125" s="54">
        <v>9.8063717673067803</v>
      </c>
      <c r="H125" s="54">
        <v>2.3769645823476</v>
      </c>
      <c r="I125" s="54">
        <v>4.37727579003759</v>
      </c>
      <c r="J125" s="54">
        <v>1.5302106559741799</v>
      </c>
      <c r="K125" s="54">
        <v>3.3109247278560301</v>
      </c>
      <c r="L125" s="54">
        <v>5.8197892452157101</v>
      </c>
      <c r="M125" s="54">
        <v>1.3236840152968501</v>
      </c>
      <c r="N125" s="54">
        <v>39.811480210799097</v>
      </c>
      <c r="O125" s="54">
        <v>3.7299838921969002</v>
      </c>
      <c r="P125" s="54">
        <v>0.69820946858268795</v>
      </c>
      <c r="Q125" s="54">
        <v>4.5495301793440097</v>
      </c>
      <c r="R125" s="54">
        <v>4.0328337637610501</v>
      </c>
      <c r="S125" s="54">
        <v>1.98916134101658</v>
      </c>
      <c r="T125" s="54">
        <v>2.5551007112714599</v>
      </c>
      <c r="U125" s="54">
        <v>5.6981653764631597</v>
      </c>
      <c r="V125" s="54">
        <v>2.4372940171678801</v>
      </c>
      <c r="W125" s="54">
        <v>1.3651117339558601</v>
      </c>
      <c r="X125" s="54">
        <v>2.3367293806344902</v>
      </c>
      <c r="Y125" s="54">
        <v>3.68535237096749</v>
      </c>
      <c r="Z125" s="59">
        <v>2.7065778520489299</v>
      </c>
      <c r="AA125" s="59">
        <v>2.6014628635585599</v>
      </c>
      <c r="AB125" s="59">
        <v>2.4980676942150799</v>
      </c>
      <c r="AC125" s="59">
        <v>13.6501294811133</v>
      </c>
      <c r="AD125" s="59">
        <v>6.9127868631524301</v>
      </c>
      <c r="AE125" s="59">
        <v>5.3541891019733701</v>
      </c>
      <c r="AF125" s="59">
        <v>4.5427935340141303</v>
      </c>
      <c r="AG125" s="59">
        <v>4.1794868112906398</v>
      </c>
      <c r="AH125" s="59">
        <v>3.1474551397895301</v>
      </c>
      <c r="AI125" s="59">
        <v>4.1845981636371299</v>
      </c>
      <c r="AJ125" s="59">
        <v>4.3248044708480702</v>
      </c>
    </row>
    <row r="126" spans="1:42" s="30" customFormat="1" x14ac:dyDescent="0.25">
      <c r="A126" s="13" t="s">
        <v>50</v>
      </c>
      <c r="B126" s="14" t="s">
        <v>68</v>
      </c>
      <c r="C126" s="18" t="s">
        <v>59</v>
      </c>
      <c r="D126" s="18" t="s">
        <v>59</v>
      </c>
      <c r="E126" s="19"/>
      <c r="F126" s="19"/>
      <c r="G126" s="20">
        <v>9.6146175354240899</v>
      </c>
      <c r="H126" s="20">
        <v>5.8674187838082101</v>
      </c>
      <c r="I126" s="20">
        <v>9.9087062385396401</v>
      </c>
      <c r="J126" s="20">
        <v>3.9683304619864699</v>
      </c>
      <c r="K126" s="20">
        <v>6.8657915626359296</v>
      </c>
      <c r="L126" s="20">
        <v>12.7364947222573</v>
      </c>
      <c r="M126" s="20">
        <v>5.7997785279291199</v>
      </c>
      <c r="N126" s="20">
        <v>6.7859379376451301</v>
      </c>
      <c r="O126" s="20">
        <v>6.5505486443961702</v>
      </c>
      <c r="P126" s="20">
        <v>5.3388781254942597</v>
      </c>
      <c r="Q126" s="20">
        <v>3.2555552306018001</v>
      </c>
      <c r="R126" s="20">
        <v>15.883530974424399</v>
      </c>
      <c r="S126" s="20">
        <v>5.4435208743636299</v>
      </c>
      <c r="T126" s="20">
        <v>10.0444066370702</v>
      </c>
      <c r="U126" s="20">
        <v>16.070495525822199</v>
      </c>
      <c r="V126" s="20">
        <v>13.733677535007301</v>
      </c>
      <c r="W126" s="20">
        <v>7.1983820396958498</v>
      </c>
      <c r="X126" s="20">
        <v>4.9118731977807801</v>
      </c>
      <c r="Y126" s="20">
        <v>10.2835957449196</v>
      </c>
      <c r="Z126" s="20">
        <v>1.2044582153387</v>
      </c>
      <c r="AA126" s="20">
        <v>1.7599456218390399</v>
      </c>
      <c r="AB126" s="20">
        <v>5.6973375058595703</v>
      </c>
      <c r="AC126" s="20">
        <v>2.4068849518204201</v>
      </c>
      <c r="AD126" s="20">
        <v>12.5096495652919</v>
      </c>
      <c r="AE126" s="20">
        <v>1.7072113566404099</v>
      </c>
      <c r="AF126" s="20">
        <v>5.1276794164405404</v>
      </c>
      <c r="AG126" s="20">
        <v>7.6799766870706101</v>
      </c>
      <c r="AH126" s="20"/>
      <c r="AI126" s="20">
        <v>1.2345025985178699</v>
      </c>
      <c r="AJ126" s="20">
        <v>0.99371187004321004</v>
      </c>
      <c r="AL126" s="164">
        <f>IF(AJ126&gt;0,(AJ126-AVERAGE(Z126:AI126))/STDEV(Z126:AI126),"NA")</f>
        <v>-0.88220916629648827</v>
      </c>
      <c r="AM126" s="21">
        <f>AVERAGE(G126:AJ126)</f>
        <v>6.9166516582298057</v>
      </c>
      <c r="AN126" s="21">
        <f>STDEV(G126:AJ126)</f>
        <v>4.3336865546491508</v>
      </c>
      <c r="AO126" s="53"/>
      <c r="AP126" s="74" t="s">
        <v>23</v>
      </c>
    </row>
    <row r="127" spans="1:42" s="30" customFormat="1" x14ac:dyDescent="0.25">
      <c r="A127" s="151" t="s">
        <v>130</v>
      </c>
      <c r="B127" s="17"/>
      <c r="C127" s="18"/>
      <c r="D127" s="18"/>
      <c r="E127" s="19"/>
      <c r="F127" s="19"/>
      <c r="G127" s="20">
        <v>2.6744629142803098</v>
      </c>
      <c r="H127" s="20">
        <v>1.7061990517993899</v>
      </c>
      <c r="I127" s="20">
        <v>3.0173915931800201</v>
      </c>
      <c r="J127" s="20">
        <v>1.3724238896668399</v>
      </c>
      <c r="K127" s="20">
        <v>2.06462719154709</v>
      </c>
      <c r="L127" s="20">
        <v>3.6289211043816998</v>
      </c>
      <c r="M127" s="20">
        <v>1.8647759481156401</v>
      </c>
      <c r="N127" s="20">
        <v>2.3319977928691098</v>
      </c>
      <c r="O127" s="20">
        <v>2.2454000774833398</v>
      </c>
      <c r="P127" s="20">
        <v>1.7781876813514099</v>
      </c>
      <c r="Q127" s="20">
        <v>1.1289455102628601</v>
      </c>
      <c r="R127" s="20">
        <v>5.4547858936485403</v>
      </c>
      <c r="S127" s="20">
        <v>1.6867836442673001</v>
      </c>
      <c r="T127" s="20">
        <v>3.2900863470041801</v>
      </c>
      <c r="U127" s="20">
        <v>5.5425962647567202</v>
      </c>
      <c r="V127" s="20">
        <v>4.7469588737995601</v>
      </c>
      <c r="W127" s="20">
        <v>2.3093223976543999</v>
      </c>
      <c r="X127" s="20">
        <v>1.5644061424582301</v>
      </c>
      <c r="Y127" s="20">
        <v>3.12453248102456</v>
      </c>
      <c r="Z127" s="20">
        <v>0.30278127655342202</v>
      </c>
      <c r="AA127" s="20">
        <v>0.52114557115321403</v>
      </c>
      <c r="AB127" s="20">
        <v>1.3680724895951599</v>
      </c>
      <c r="AC127" s="20">
        <v>0.58115737339409801</v>
      </c>
      <c r="AD127" s="20">
        <v>1.8729935736361001</v>
      </c>
      <c r="AE127" s="20">
        <v>0.203079391437194</v>
      </c>
      <c r="AF127" s="20">
        <v>0.66295676133446801</v>
      </c>
      <c r="AG127" s="20">
        <v>0.36557804676456801</v>
      </c>
      <c r="AH127" s="20"/>
      <c r="AI127" s="20">
        <v>0.36409513875697502</v>
      </c>
      <c r="AJ127" s="20">
        <v>0.215448876883335</v>
      </c>
      <c r="AP127" s="74"/>
    </row>
    <row r="128" spans="1:42" s="30" customFormat="1" x14ac:dyDescent="0.25">
      <c r="A128" s="67"/>
      <c r="B128" s="17"/>
      <c r="C128" s="18"/>
      <c r="D128" s="18"/>
      <c r="E128" s="19"/>
      <c r="F128" s="19"/>
      <c r="G128" s="20">
        <v>38.438051973438</v>
      </c>
      <c r="H128" s="20">
        <v>22.4329821519961</v>
      </c>
      <c r="I128" s="20">
        <v>37.518597720812799</v>
      </c>
      <c r="J128" s="20">
        <v>13.3463399476916</v>
      </c>
      <c r="K128" s="20">
        <v>26.55717655682</v>
      </c>
      <c r="L128" s="20">
        <v>51.470836808644798</v>
      </c>
      <c r="M128" s="20">
        <v>20.3921955781293</v>
      </c>
      <c r="N128" s="20">
        <v>22.6074871598173</v>
      </c>
      <c r="O128" s="20">
        <v>21.909186539179199</v>
      </c>
      <c r="P128" s="20">
        <v>18.292880669914499</v>
      </c>
      <c r="Q128" s="20">
        <v>10.736529739337</v>
      </c>
      <c r="R128" s="20">
        <v>52.9936952474226</v>
      </c>
      <c r="S128" s="20">
        <v>19.653486109033398</v>
      </c>
      <c r="T128" s="20">
        <v>34.754744176849201</v>
      </c>
      <c r="U128" s="20">
        <v>53.378244996612302</v>
      </c>
      <c r="V128" s="20">
        <v>45.512969948121999</v>
      </c>
      <c r="W128" s="20">
        <v>25.419355916222901</v>
      </c>
      <c r="X128" s="20">
        <v>17.3806319361994</v>
      </c>
      <c r="Y128" s="20">
        <v>38.352388604734799</v>
      </c>
      <c r="Z128" s="20">
        <v>5.0703627583762199</v>
      </c>
      <c r="AA128" s="20">
        <v>6.5348732955593398</v>
      </c>
      <c r="AB128" s="20">
        <v>27.789821158590598</v>
      </c>
      <c r="AC128" s="20">
        <v>11.6762552790443</v>
      </c>
      <c r="AD128" s="20">
        <v>85.986498570936206</v>
      </c>
      <c r="AE128" s="20">
        <v>12.7969922182831</v>
      </c>
      <c r="AF128" s="20">
        <v>56.714297621586603</v>
      </c>
      <c r="AG128" s="20">
        <v>133.176080685225</v>
      </c>
      <c r="AH128" s="20"/>
      <c r="AI128" s="20">
        <v>4.1845981636371299</v>
      </c>
      <c r="AJ128" s="20">
        <v>4.3248044708480702</v>
      </c>
      <c r="AP128" s="74"/>
    </row>
    <row r="129" spans="1:42" x14ac:dyDescent="0.25">
      <c r="A129" s="14" t="s">
        <v>52</v>
      </c>
      <c r="B129" s="14" t="s">
        <v>68</v>
      </c>
      <c r="C129" s="25" t="s">
        <v>58</v>
      </c>
      <c r="D129" s="25" t="s">
        <v>59</v>
      </c>
      <c r="E129" s="19">
        <v>8.4116661583098107E-2</v>
      </c>
      <c r="F129" s="19">
        <v>0.38430510927190198</v>
      </c>
      <c r="G129" s="20">
        <v>0.32209463396787802</v>
      </c>
      <c r="H129" s="20">
        <v>0.14854824190958901</v>
      </c>
      <c r="I129" s="20">
        <v>0.79054482114268898</v>
      </c>
      <c r="J129" s="20">
        <v>1.2730007142464399</v>
      </c>
      <c r="K129" s="20">
        <v>0.10561789122451599</v>
      </c>
      <c r="L129" s="20">
        <v>0.293905158228702</v>
      </c>
      <c r="M129" s="20">
        <v>0.56007083216114595</v>
      </c>
      <c r="N129" s="20">
        <v>0.837259064354409</v>
      </c>
      <c r="O129" s="20">
        <v>0.61621732864221002</v>
      </c>
      <c r="P129" s="20">
        <v>1.1542897872495801</v>
      </c>
      <c r="Q129" s="20">
        <v>0.63689944933996601</v>
      </c>
      <c r="R129" s="20">
        <v>0.549457437947803</v>
      </c>
      <c r="S129" s="20">
        <v>0.69562055381767596</v>
      </c>
      <c r="T129" s="20">
        <v>0.60410491921263099</v>
      </c>
      <c r="U129" s="20">
        <v>0.37203633242359702</v>
      </c>
      <c r="V129" s="20">
        <v>0.499157078730389</v>
      </c>
      <c r="W129" s="20">
        <v>0.66042851870201802</v>
      </c>
      <c r="X129" s="20">
        <v>0.38398094626282497</v>
      </c>
      <c r="Y129" s="20">
        <v>0.74289648522005003</v>
      </c>
      <c r="Z129" s="20">
        <v>0.511578729832038</v>
      </c>
      <c r="AA129" s="20">
        <v>0.47889476744880499</v>
      </c>
      <c r="AB129" s="20">
        <v>0.87425767347549399</v>
      </c>
      <c r="AC129" s="20">
        <v>0.75724825321691802</v>
      </c>
      <c r="AD129" s="20">
        <v>1.27921582006381</v>
      </c>
      <c r="AE129" s="20">
        <v>1.2019510517156999</v>
      </c>
      <c r="AF129" s="20">
        <v>0.59474783785253005</v>
      </c>
      <c r="AG129" s="20">
        <v>0.97685542982759699</v>
      </c>
      <c r="AH129" s="20">
        <v>0.60947153412503297</v>
      </c>
      <c r="AI129" s="20">
        <v>0.453472039154102</v>
      </c>
      <c r="AJ129" s="20">
        <v>1.4930975208586199</v>
      </c>
      <c r="AL129" s="164">
        <f>IF(AJ129&gt;0,(AJ129-AVERAGE(Z129:AI129))/STDEV(Z129:AI129),"NA")</f>
        <v>2.4010855442847947</v>
      </c>
      <c r="AM129" s="21">
        <f>AVERAGE(G129:AJ129)</f>
        <v>0.68256402841182551</v>
      </c>
      <c r="AN129" s="21">
        <f>STDEV(G129:AJ129)</f>
        <v>0.33848314539637903</v>
      </c>
      <c r="AO129" s="53"/>
      <c r="AP129" s="76" t="s">
        <v>25</v>
      </c>
    </row>
    <row r="130" spans="1:42" x14ac:dyDescent="0.25">
      <c r="A130" s="30" t="s">
        <v>118</v>
      </c>
      <c r="B130" s="24"/>
      <c r="C130" s="25"/>
      <c r="D130" s="25"/>
      <c r="E130" s="19">
        <v>1.1721267762572799E-3</v>
      </c>
      <c r="F130" s="19">
        <v>7.7982579732365304E-2</v>
      </c>
      <c r="G130" s="20">
        <v>8.8499246099930096E-2</v>
      </c>
      <c r="H130" s="20">
        <v>2.5380582046396E-2</v>
      </c>
      <c r="I130" s="20">
        <v>0.247242731027178</v>
      </c>
      <c r="J130" s="20">
        <v>0.37735948558068999</v>
      </c>
      <c r="K130" s="20">
        <v>1.1016218193878401E-2</v>
      </c>
      <c r="L130" s="20">
        <v>8.9790506445091997E-2</v>
      </c>
      <c r="M130" s="20">
        <v>0.227356922024779</v>
      </c>
      <c r="N130" s="20">
        <v>0.34348823984930299</v>
      </c>
      <c r="O130" s="20">
        <v>0.21874744187124301</v>
      </c>
      <c r="P130" s="20">
        <v>0.55089316660070498</v>
      </c>
      <c r="Q130" s="20">
        <v>0.22895895008766601</v>
      </c>
      <c r="R130" s="20">
        <v>0.20870487248447001</v>
      </c>
      <c r="S130" s="20">
        <v>0.20677598894419699</v>
      </c>
      <c r="T130" s="20">
        <v>0.18243223790292901</v>
      </c>
      <c r="U130" s="20">
        <v>0.146185247701377</v>
      </c>
      <c r="V130" s="20">
        <v>0.22242868980418501</v>
      </c>
      <c r="W130" s="20">
        <v>0.272835549413735</v>
      </c>
      <c r="X130" s="20">
        <v>0.14020135816003501</v>
      </c>
      <c r="Y130" s="20">
        <v>0.33321791240477699</v>
      </c>
      <c r="Z130" s="20">
        <v>0.23552579263329601</v>
      </c>
      <c r="AA130" s="20">
        <v>0.20069387054607499</v>
      </c>
      <c r="AB130" s="20">
        <v>0.37310145646738402</v>
      </c>
      <c r="AC130" s="20">
        <v>0.30313117597636802</v>
      </c>
      <c r="AD130" s="20">
        <v>0.55859488065447804</v>
      </c>
      <c r="AE130" s="20">
        <v>0.54203337603851998</v>
      </c>
      <c r="AF130" s="20">
        <v>0.25813102468589799</v>
      </c>
      <c r="AG130" s="20">
        <v>0.39069658861214002</v>
      </c>
      <c r="AH130" s="20">
        <v>0.204947982579956</v>
      </c>
      <c r="AI130" s="20">
        <v>0.17820272490203901</v>
      </c>
      <c r="AJ130" s="20">
        <v>0.55236978632620004</v>
      </c>
      <c r="AP130" s="73"/>
    </row>
    <row r="131" spans="1:42" x14ac:dyDescent="0.25">
      <c r="A131" s="30"/>
      <c r="B131" s="24"/>
      <c r="C131" s="25"/>
      <c r="D131" s="25"/>
      <c r="E131" s="19">
        <v>0.868801279129778</v>
      </c>
      <c r="F131" s="19">
        <v>1.7404683136112</v>
      </c>
      <c r="G131" s="20">
        <v>1.10692064542697</v>
      </c>
      <c r="H131" s="20">
        <v>0.65530873830325898</v>
      </c>
      <c r="I131" s="20">
        <v>2.48107157547821</v>
      </c>
      <c r="J131" s="20">
        <v>4.4911844743248297</v>
      </c>
      <c r="K131" s="20">
        <v>0.60086447507211005</v>
      </c>
      <c r="L131" s="20">
        <v>0.86754352784025102</v>
      </c>
      <c r="M131" s="20">
        <v>1.3558557828298401</v>
      </c>
      <c r="N131" s="20">
        <v>2.0406321789485902</v>
      </c>
      <c r="O131" s="20">
        <v>1.6819865019726401</v>
      </c>
      <c r="P131" s="20">
        <v>2.4323719133269002</v>
      </c>
      <c r="Q131" s="20">
        <v>1.69665100117526</v>
      </c>
      <c r="R131" s="20">
        <v>1.3888380802304301</v>
      </c>
      <c r="S131" s="20">
        <v>2.1352179641142199</v>
      </c>
      <c r="T131" s="20">
        <v>1.78192320809946</v>
      </c>
      <c r="U131" s="20">
        <v>0.87892518054657698</v>
      </c>
      <c r="V131" s="20">
        <v>1.0910067329733599</v>
      </c>
      <c r="W131" s="20">
        <v>1.5623444004851299</v>
      </c>
      <c r="X131" s="20">
        <v>0.98973561663711596</v>
      </c>
      <c r="Y131" s="20">
        <v>1.62014841108193</v>
      </c>
      <c r="Z131" s="20">
        <v>1.0891881375764301</v>
      </c>
      <c r="AA131" s="20">
        <v>1.10045274520736</v>
      </c>
      <c r="AB131" s="20">
        <v>2.00354591303326</v>
      </c>
      <c r="AC131" s="20">
        <v>1.8373382834912599</v>
      </c>
      <c r="AD131" s="20">
        <v>2.9237264424486402</v>
      </c>
      <c r="AE131" s="20">
        <v>2.64513001594299</v>
      </c>
      <c r="AF131" s="20">
        <v>1.31467529643548</v>
      </c>
      <c r="AG131" s="20">
        <v>2.37891173284057</v>
      </c>
      <c r="AH131" s="20">
        <v>1.6407024360362099</v>
      </c>
      <c r="AI131" s="20">
        <v>1.07948427920076</v>
      </c>
      <c r="AJ131" s="20">
        <v>3.9925470377246701</v>
      </c>
      <c r="AP131" s="73"/>
    </row>
    <row r="132" spans="1:42" x14ac:dyDescent="0.25">
      <c r="A132" s="31" t="s">
        <v>53</v>
      </c>
      <c r="B132" s="14" t="s">
        <v>85</v>
      </c>
      <c r="C132" s="18" t="s">
        <v>58</v>
      </c>
      <c r="D132" s="18" t="s">
        <v>59</v>
      </c>
      <c r="E132" s="39"/>
      <c r="F132" s="19"/>
      <c r="G132" s="39"/>
      <c r="H132" s="19">
        <v>2.4712193375345599</v>
      </c>
      <c r="I132" s="19"/>
      <c r="J132" s="19">
        <v>2.1475670170325198</v>
      </c>
      <c r="K132" s="19">
        <v>2.8175203163720299</v>
      </c>
      <c r="L132" s="19">
        <v>0.42242201094737503</v>
      </c>
      <c r="M132" s="19">
        <v>1.8071531873775999</v>
      </c>
      <c r="N132" s="19">
        <v>1.59925785849017</v>
      </c>
      <c r="O132" s="19">
        <v>1.9762466294485299</v>
      </c>
      <c r="P132" s="19">
        <v>0.52346035041915895</v>
      </c>
      <c r="Q132" s="19">
        <v>0.29819419326510699</v>
      </c>
      <c r="R132" s="19">
        <v>0.31246952163664199</v>
      </c>
      <c r="S132" s="19">
        <v>0.22580841094924201</v>
      </c>
      <c r="T132" s="19">
        <v>0.685542527585696</v>
      </c>
      <c r="U132" s="20">
        <v>0.53982415095478997</v>
      </c>
      <c r="V132" s="20">
        <v>1.08125301861173</v>
      </c>
      <c r="W132" s="20">
        <v>0.482148391163568</v>
      </c>
      <c r="X132" s="20">
        <v>0.47055172618441798</v>
      </c>
      <c r="Y132" s="20">
        <v>0.35341372053413</v>
      </c>
      <c r="Z132" s="20">
        <v>0.21486756333934301</v>
      </c>
      <c r="AA132" s="20">
        <v>0.21399265806564099</v>
      </c>
      <c r="AB132" s="20">
        <v>0.18632837554404899</v>
      </c>
      <c r="AC132" s="20">
        <v>9.4013110123829999E-2</v>
      </c>
      <c r="AD132" s="20">
        <v>0.59078320281263597</v>
      </c>
      <c r="AE132" s="20">
        <v>0.39884809782757102</v>
      </c>
      <c r="AF132" s="20">
        <v>0.37990655458786998</v>
      </c>
      <c r="AG132" s="20">
        <v>9.6321850136611403E-2</v>
      </c>
      <c r="AH132" s="20">
        <v>0.24015958382719499</v>
      </c>
      <c r="AI132" s="20">
        <v>0.542526743978339</v>
      </c>
      <c r="AJ132" s="20">
        <v>1.0551515925400401</v>
      </c>
      <c r="AL132" s="164">
        <f>IF(AJ132&gt;0,(AJ132-AVERAGE(Z132:AI132))/STDEV(Z132:AI132),"NA")</f>
        <v>4.3488613640000198</v>
      </c>
      <c r="AM132" s="21">
        <f>AVERAGE(G132:AJ132)</f>
        <v>0.79381970361751397</v>
      </c>
      <c r="AN132" s="21">
        <f>STDEV(G132:AJ132)</f>
        <v>0.77469310906436584</v>
      </c>
      <c r="AO132" s="53"/>
      <c r="AP132" s="74" t="s">
        <v>26</v>
      </c>
    </row>
    <row r="133" spans="1:42" x14ac:dyDescent="0.25">
      <c r="A133" s="151" t="s">
        <v>116</v>
      </c>
      <c r="B133" s="17"/>
      <c r="C133" s="18"/>
      <c r="D133" s="18"/>
      <c r="E133" s="39"/>
      <c r="F133" s="19"/>
      <c r="G133" s="39"/>
      <c r="H133" s="19">
        <v>0</v>
      </c>
      <c r="I133" s="19"/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P133" s="74"/>
    </row>
    <row r="134" spans="1:42" x14ac:dyDescent="0.25">
      <c r="B134" s="17"/>
      <c r="C134" s="18"/>
      <c r="D134" s="18"/>
      <c r="E134" s="39"/>
      <c r="F134" s="19"/>
      <c r="G134" s="39"/>
      <c r="H134" s="19">
        <v>0</v>
      </c>
      <c r="I134" s="19"/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  <c r="AF134" s="26">
        <v>0</v>
      </c>
      <c r="AG134" s="26">
        <v>0</v>
      </c>
      <c r="AH134" s="26">
        <v>0</v>
      </c>
      <c r="AI134" s="26">
        <v>0</v>
      </c>
      <c r="AJ134" s="26">
        <v>0</v>
      </c>
      <c r="AP134" s="74"/>
    </row>
    <row r="135" spans="1:42" x14ac:dyDescent="0.25">
      <c r="A135" s="31" t="s">
        <v>76</v>
      </c>
      <c r="B135" s="17" t="s">
        <v>68</v>
      </c>
      <c r="C135" s="18"/>
      <c r="D135" s="18"/>
      <c r="E135" s="39"/>
      <c r="F135" s="42">
        <v>0.28716240548010402</v>
      </c>
      <c r="G135" s="42">
        <v>9.9154224978982797E-2</v>
      </c>
      <c r="H135" s="20">
        <v>0.182564337220705</v>
      </c>
      <c r="I135" s="20">
        <v>0.203135817962631</v>
      </c>
      <c r="J135" s="20">
        <v>0.14703566769134299</v>
      </c>
      <c r="K135" s="20">
        <v>0.112583910156715</v>
      </c>
      <c r="L135" s="20">
        <v>0.33719242298811403</v>
      </c>
      <c r="M135" s="20">
        <v>0.204478363190159</v>
      </c>
      <c r="N135" s="20">
        <v>0.47201644443520602</v>
      </c>
      <c r="O135" s="20">
        <v>0.66968281290050802</v>
      </c>
      <c r="P135" s="20">
        <v>0.33737387874986502</v>
      </c>
      <c r="Q135" s="20">
        <v>0.45557838339172302</v>
      </c>
      <c r="R135" s="20">
        <v>0.53060311939223004</v>
      </c>
      <c r="S135" s="20">
        <v>0.84769862633154103</v>
      </c>
      <c r="T135" s="20">
        <v>0.72966655511079603</v>
      </c>
      <c r="U135" s="20">
        <v>0.16742695217130901</v>
      </c>
      <c r="V135" s="20">
        <v>0.18293237267815499</v>
      </c>
      <c r="W135" s="20">
        <v>5.0598483803348797E-2</v>
      </c>
      <c r="X135" s="20">
        <v>0.309600704979902</v>
      </c>
      <c r="Y135" s="20">
        <v>0.37901149810629697</v>
      </c>
      <c r="Z135" s="20">
        <v>0.13253070361004601</v>
      </c>
      <c r="AA135" s="20">
        <v>0.14470289839645001</v>
      </c>
      <c r="AB135" s="20">
        <v>0.75372771910554104</v>
      </c>
      <c r="AC135" s="20">
        <v>0.63225909445205097</v>
      </c>
      <c r="AD135" s="20">
        <v>0.45886275508545699</v>
      </c>
      <c r="AE135" s="20">
        <v>0.32402363084715302</v>
      </c>
      <c r="AF135" s="20">
        <v>0.322393498025833</v>
      </c>
      <c r="AG135" s="20">
        <v>0.32438137393444899</v>
      </c>
      <c r="AH135" s="20">
        <v>0.46931314370039601</v>
      </c>
      <c r="AI135" s="20"/>
      <c r="AJ135" s="20">
        <v>1.46397149318873</v>
      </c>
      <c r="AL135" s="164">
        <f>IF(AJ135&gt;0,(AJ135-AVERAGE(Z135:AI135))/STDEV(Z135:AI135),"NA")</f>
        <v>5.1707024932783252</v>
      </c>
      <c r="AM135" s="21">
        <f>AVERAGE(H135:AJ135)</f>
        <v>0.40519095220023754</v>
      </c>
      <c r="AN135" s="21">
        <f>STDEV(H135:AJ135)</f>
        <v>0.297561297413934</v>
      </c>
      <c r="AP135" s="74">
        <v>17100</v>
      </c>
    </row>
    <row r="136" spans="1:42" x14ac:dyDescent="0.25">
      <c r="A136" s="151" t="s">
        <v>117</v>
      </c>
      <c r="B136" s="17"/>
      <c r="C136" s="18"/>
      <c r="D136" s="18"/>
      <c r="E136" s="39"/>
      <c r="F136" s="42">
        <v>5.7872302483466399E-2</v>
      </c>
      <c r="G136" s="42">
        <v>7.9596144053091407E-3</v>
      </c>
      <c r="H136" s="20">
        <v>4.0543013446239499E-2</v>
      </c>
      <c r="I136" s="20">
        <v>3.7668366298063603E-2</v>
      </c>
      <c r="J136" s="20">
        <v>2.63240885234657E-2</v>
      </c>
      <c r="K136" s="20">
        <v>9.8529976070654002E-3</v>
      </c>
      <c r="L136" s="20">
        <v>8.0922416481327503E-2</v>
      </c>
      <c r="M136" s="20">
        <v>2.9133523948383901E-2</v>
      </c>
      <c r="N136" s="20">
        <v>0.14688907531499401</v>
      </c>
      <c r="O136" s="20">
        <v>0.26458772761295601</v>
      </c>
      <c r="P136" s="20">
        <v>8.7362370569591896E-2</v>
      </c>
      <c r="Q136" s="20">
        <v>0.15247066028823</v>
      </c>
      <c r="R136" s="20">
        <v>0.117481878213093</v>
      </c>
      <c r="S136" s="20">
        <v>0.23034529652939001</v>
      </c>
      <c r="T136" s="20">
        <v>0.27187562707906998</v>
      </c>
      <c r="U136" s="20">
        <v>3.2745759014730598E-2</v>
      </c>
      <c r="V136" s="20">
        <v>4.9680657878533603E-2</v>
      </c>
      <c r="W136" s="20">
        <v>4.4547044925056798E-3</v>
      </c>
      <c r="X136" s="20">
        <v>0.10454689151388501</v>
      </c>
      <c r="Y136" s="20">
        <v>0.12960150927410899</v>
      </c>
      <c r="Z136" s="20">
        <v>4.0085314870767101E-2</v>
      </c>
      <c r="AA136" s="20">
        <v>4.5085209778980201E-2</v>
      </c>
      <c r="AB136" s="20">
        <v>0.18366379856026499</v>
      </c>
      <c r="AC136" s="20">
        <v>0.20764096444399599</v>
      </c>
      <c r="AD136" s="20">
        <v>0.150163063114886</v>
      </c>
      <c r="AE136" s="20">
        <v>9.5537696255140706E-2</v>
      </c>
      <c r="AF136" s="20">
        <v>8.3999088852536402E-2</v>
      </c>
      <c r="AG136" s="20">
        <v>7.79920312006427E-2</v>
      </c>
      <c r="AH136" s="20">
        <v>0.11431350493347101</v>
      </c>
      <c r="AI136" s="20"/>
      <c r="AJ136" s="20">
        <v>0.91808951832119901</v>
      </c>
      <c r="AP136" s="74"/>
    </row>
    <row r="137" spans="1:42" x14ac:dyDescent="0.25">
      <c r="A137" s="67"/>
      <c r="B137" s="17"/>
      <c r="C137" s="18"/>
      <c r="D137" s="18"/>
      <c r="E137" s="39"/>
      <c r="F137" s="42">
        <v>1.18521784704851</v>
      </c>
      <c r="G137" s="42">
        <v>0.57229314459879899</v>
      </c>
      <c r="H137" s="20">
        <v>0.62781748876944599</v>
      </c>
      <c r="I137" s="20">
        <v>0.83091662257382604</v>
      </c>
      <c r="J137" s="20">
        <v>0.63922047290985495</v>
      </c>
      <c r="K137" s="20">
        <v>0.56311833816812695</v>
      </c>
      <c r="L137" s="20">
        <v>1.2209633790849701</v>
      </c>
      <c r="M137" s="20">
        <v>0.87781464664076903</v>
      </c>
      <c r="N137" s="20">
        <v>1.34657813608249</v>
      </c>
      <c r="O137" s="20">
        <v>1.6134563874040799</v>
      </c>
      <c r="P137" s="20">
        <v>1.06156337778938</v>
      </c>
      <c r="Q137" s="20">
        <v>1.22642892679935</v>
      </c>
      <c r="R137" s="20">
        <v>1.9105396334433999</v>
      </c>
      <c r="S137" s="20">
        <v>2.8353560617269999</v>
      </c>
      <c r="T137" s="20">
        <v>1.8764546682993399</v>
      </c>
      <c r="U137" s="20">
        <v>0.59028016470523503</v>
      </c>
      <c r="V137" s="20">
        <v>0.57744028122169899</v>
      </c>
      <c r="W137" s="20">
        <v>0.25574682921033198</v>
      </c>
      <c r="X137" s="20">
        <v>0.86162594718037</v>
      </c>
      <c r="Y137" s="20">
        <v>1.0550349544701301</v>
      </c>
      <c r="Z137" s="20">
        <v>0.40221555716176999</v>
      </c>
      <c r="AA137" s="20">
        <v>0.432065422628792</v>
      </c>
      <c r="AB137" s="20">
        <v>2.90009385276216</v>
      </c>
      <c r="AC137" s="20">
        <v>1.86218381180583</v>
      </c>
      <c r="AD137" s="20">
        <v>1.33974350381902</v>
      </c>
      <c r="AE137" s="20">
        <v>1.02248431499915</v>
      </c>
      <c r="AF137" s="20">
        <v>1.1474157314593401</v>
      </c>
      <c r="AG137" s="20">
        <v>1.2020467143821101</v>
      </c>
      <c r="AH137" s="20">
        <v>1.76415348116605</v>
      </c>
      <c r="AI137" s="20"/>
      <c r="AJ137" s="20">
        <v>2.3409326301052702</v>
      </c>
      <c r="AP137" s="74"/>
    </row>
  </sheetData>
  <phoneticPr fontId="4" type="noConversion"/>
  <conditionalFormatting sqref="AL3">
    <cfRule type="cellIs" dxfId="275" priority="263" operator="lessThan">
      <formula>-0.674</formula>
    </cfRule>
    <cfRule type="cellIs" dxfId="274" priority="264" operator="greaterThan">
      <formula>0.674</formula>
    </cfRule>
  </conditionalFormatting>
  <conditionalFormatting sqref="AL6">
    <cfRule type="cellIs" dxfId="273" priority="88" operator="greaterThan">
      <formula>0.674</formula>
    </cfRule>
    <cfRule type="cellIs" dxfId="272" priority="87" operator="lessThan">
      <formula>-0.674</formula>
    </cfRule>
  </conditionalFormatting>
  <conditionalFormatting sqref="AL9">
    <cfRule type="cellIs" dxfId="271" priority="85" operator="lessThan">
      <formula>-0.674</formula>
    </cfRule>
    <cfRule type="cellIs" dxfId="270" priority="86" operator="greaterThan">
      <formula>0.674</formula>
    </cfRule>
  </conditionalFormatting>
  <conditionalFormatting sqref="AL12">
    <cfRule type="cellIs" dxfId="269" priority="84" operator="greaterThan">
      <formula>0.674</formula>
    </cfRule>
    <cfRule type="cellIs" dxfId="268" priority="83" operator="lessThan">
      <formula>-0.674</formula>
    </cfRule>
  </conditionalFormatting>
  <conditionalFormatting sqref="AL15">
    <cfRule type="cellIs" dxfId="267" priority="82" operator="greaterThan">
      <formula>0.674</formula>
    </cfRule>
    <cfRule type="cellIs" dxfId="266" priority="81" operator="lessThan">
      <formula>-0.674</formula>
    </cfRule>
  </conditionalFormatting>
  <conditionalFormatting sqref="AL18">
    <cfRule type="cellIs" dxfId="265" priority="80" operator="greaterThan">
      <formula>0.674</formula>
    </cfRule>
    <cfRule type="cellIs" dxfId="264" priority="79" operator="lessThan">
      <formula>-0.674</formula>
    </cfRule>
  </conditionalFormatting>
  <conditionalFormatting sqref="AL21">
    <cfRule type="cellIs" dxfId="263" priority="78" operator="greaterThan">
      <formula>0.674</formula>
    </cfRule>
    <cfRule type="cellIs" dxfId="262" priority="77" operator="lessThan">
      <formula>-0.674</formula>
    </cfRule>
  </conditionalFormatting>
  <conditionalFormatting sqref="AL24">
    <cfRule type="cellIs" dxfId="261" priority="76" operator="greaterThan">
      <formula>0.674</formula>
    </cfRule>
    <cfRule type="cellIs" dxfId="260" priority="75" operator="lessThan">
      <formula>-0.674</formula>
    </cfRule>
  </conditionalFormatting>
  <conditionalFormatting sqref="AL27">
    <cfRule type="cellIs" dxfId="259" priority="73" operator="lessThan">
      <formula>-0.674</formula>
    </cfRule>
    <cfRule type="cellIs" dxfId="258" priority="74" operator="greaterThan">
      <formula>0.674</formula>
    </cfRule>
  </conditionalFormatting>
  <conditionalFormatting sqref="AL30">
    <cfRule type="cellIs" dxfId="257" priority="72" operator="greaterThan">
      <formula>0.674</formula>
    </cfRule>
    <cfRule type="cellIs" dxfId="256" priority="71" operator="lessThan">
      <formula>-0.674</formula>
    </cfRule>
  </conditionalFormatting>
  <conditionalFormatting sqref="AL33">
    <cfRule type="cellIs" dxfId="255" priority="70" operator="greaterThan">
      <formula>0.674</formula>
    </cfRule>
    <cfRule type="cellIs" dxfId="254" priority="69" operator="lessThan">
      <formula>-0.674</formula>
    </cfRule>
  </conditionalFormatting>
  <conditionalFormatting sqref="AL36">
    <cfRule type="cellIs" dxfId="253" priority="68" operator="greaterThan">
      <formula>0.674</formula>
    </cfRule>
    <cfRule type="cellIs" dxfId="252" priority="67" operator="lessThan">
      <formula>-0.674</formula>
    </cfRule>
  </conditionalFormatting>
  <conditionalFormatting sqref="AL39">
    <cfRule type="cellIs" dxfId="251" priority="66" operator="greaterThan">
      <formula>0.674</formula>
    </cfRule>
    <cfRule type="cellIs" dxfId="250" priority="65" operator="lessThan">
      <formula>-0.674</formula>
    </cfRule>
  </conditionalFormatting>
  <conditionalFormatting sqref="AL42">
    <cfRule type="cellIs" dxfId="249" priority="64" operator="greaterThan">
      <formula>0.674</formula>
    </cfRule>
    <cfRule type="cellIs" dxfId="248" priority="63" operator="lessThan">
      <formula>-0.674</formula>
    </cfRule>
  </conditionalFormatting>
  <conditionalFormatting sqref="AL45">
    <cfRule type="cellIs" dxfId="247" priority="62" operator="greaterThan">
      <formula>0.674</formula>
    </cfRule>
    <cfRule type="cellIs" dxfId="246" priority="61" operator="lessThan">
      <formula>-0.674</formula>
    </cfRule>
  </conditionalFormatting>
  <conditionalFormatting sqref="AL48">
    <cfRule type="cellIs" dxfId="245" priority="60" operator="greaterThan">
      <formula>0.674</formula>
    </cfRule>
    <cfRule type="cellIs" dxfId="244" priority="59" operator="lessThan">
      <formula>-0.674</formula>
    </cfRule>
  </conditionalFormatting>
  <conditionalFormatting sqref="AL51">
    <cfRule type="cellIs" dxfId="243" priority="58" operator="greaterThan">
      <formula>0.674</formula>
    </cfRule>
    <cfRule type="cellIs" dxfId="242" priority="57" operator="lessThan">
      <formula>-0.674</formula>
    </cfRule>
  </conditionalFormatting>
  <conditionalFormatting sqref="AL54">
    <cfRule type="cellIs" dxfId="241" priority="56" operator="greaterThan">
      <formula>0.674</formula>
    </cfRule>
    <cfRule type="cellIs" dxfId="240" priority="55" operator="lessThan">
      <formula>-0.674</formula>
    </cfRule>
  </conditionalFormatting>
  <conditionalFormatting sqref="AL57">
    <cfRule type="cellIs" dxfId="239" priority="54" operator="greaterThan">
      <formula>0.674</formula>
    </cfRule>
    <cfRule type="cellIs" dxfId="238" priority="53" operator="lessThan">
      <formula>-0.674</formula>
    </cfRule>
  </conditionalFormatting>
  <conditionalFormatting sqref="AL60">
    <cfRule type="cellIs" dxfId="237" priority="52" operator="greaterThan">
      <formula>0.674</formula>
    </cfRule>
    <cfRule type="cellIs" dxfId="236" priority="51" operator="lessThan">
      <formula>-0.674</formula>
    </cfRule>
  </conditionalFormatting>
  <conditionalFormatting sqref="AL63">
    <cfRule type="cellIs" dxfId="235" priority="50" operator="greaterThan">
      <formula>0.674</formula>
    </cfRule>
    <cfRule type="cellIs" dxfId="234" priority="49" operator="lessThan">
      <formula>-0.674</formula>
    </cfRule>
  </conditionalFormatting>
  <conditionalFormatting sqref="AL66">
    <cfRule type="cellIs" dxfId="233" priority="48" operator="greaterThan">
      <formula>0.674</formula>
    </cfRule>
    <cfRule type="cellIs" dxfId="232" priority="47" operator="lessThan">
      <formula>-0.674</formula>
    </cfRule>
  </conditionalFormatting>
  <conditionalFormatting sqref="AL71">
    <cfRule type="cellIs" dxfId="231" priority="45" operator="lessThan">
      <formula>-0.674</formula>
    </cfRule>
    <cfRule type="cellIs" dxfId="230" priority="46" operator="greaterThan">
      <formula>0.674</formula>
    </cfRule>
  </conditionalFormatting>
  <conditionalFormatting sqref="AL74">
    <cfRule type="cellIs" dxfId="229" priority="44" operator="greaterThan">
      <formula>0.674</formula>
    </cfRule>
    <cfRule type="cellIs" dxfId="228" priority="43" operator="lessThan">
      <formula>-0.674</formula>
    </cfRule>
  </conditionalFormatting>
  <conditionalFormatting sqref="AL76">
    <cfRule type="cellIs" dxfId="227" priority="42" operator="greaterThan">
      <formula>0.674</formula>
    </cfRule>
    <cfRule type="cellIs" dxfId="226" priority="41" operator="lessThan">
      <formula>-0.674</formula>
    </cfRule>
  </conditionalFormatting>
  <conditionalFormatting sqref="AL78">
    <cfRule type="cellIs" dxfId="225" priority="40" operator="greaterThan">
      <formula>0.674</formula>
    </cfRule>
    <cfRule type="cellIs" dxfId="224" priority="39" operator="lessThan">
      <formula>-0.674</formula>
    </cfRule>
  </conditionalFormatting>
  <conditionalFormatting sqref="AL81">
    <cfRule type="cellIs" dxfId="223" priority="38" operator="greaterThan">
      <formula>0.674</formula>
    </cfRule>
    <cfRule type="cellIs" dxfId="222" priority="37" operator="lessThan">
      <formula>-0.674</formula>
    </cfRule>
  </conditionalFormatting>
  <conditionalFormatting sqref="AL83">
    <cfRule type="cellIs" dxfId="221" priority="36" operator="greaterThan">
      <formula>0.674</formula>
    </cfRule>
    <cfRule type="cellIs" dxfId="220" priority="35" operator="lessThan">
      <formula>-0.674</formula>
    </cfRule>
  </conditionalFormatting>
  <conditionalFormatting sqref="AL85">
    <cfRule type="cellIs" dxfId="219" priority="34" operator="greaterThan">
      <formula>0.674</formula>
    </cfRule>
    <cfRule type="cellIs" dxfId="218" priority="33" operator="lessThan">
      <formula>-0.674</formula>
    </cfRule>
  </conditionalFormatting>
  <conditionalFormatting sqref="AL90">
    <cfRule type="cellIs" dxfId="217" priority="32" operator="greaterThan">
      <formula>0.674</formula>
    </cfRule>
    <cfRule type="cellIs" dxfId="216" priority="31" operator="lessThan">
      <formula>-0.674</formula>
    </cfRule>
  </conditionalFormatting>
  <conditionalFormatting sqref="AL93">
    <cfRule type="cellIs" dxfId="215" priority="30" operator="greaterThan">
      <formula>0.674</formula>
    </cfRule>
    <cfRule type="cellIs" dxfId="214" priority="29" operator="lessThan">
      <formula>-0.674</formula>
    </cfRule>
  </conditionalFormatting>
  <conditionalFormatting sqref="AL96">
    <cfRule type="cellIs" dxfId="213" priority="28" operator="greaterThan">
      <formula>0.674</formula>
    </cfRule>
    <cfRule type="cellIs" dxfId="212" priority="27" operator="lessThan">
      <formula>-0.674</formula>
    </cfRule>
  </conditionalFormatting>
  <conditionalFormatting sqref="AL99">
    <cfRule type="cellIs" dxfId="211" priority="26" operator="greaterThan">
      <formula>0.674</formula>
    </cfRule>
    <cfRule type="cellIs" dxfId="210" priority="25" operator="lessThan">
      <formula>-0.674</formula>
    </cfRule>
  </conditionalFormatting>
  <conditionalFormatting sqref="AL102">
    <cfRule type="cellIs" dxfId="209" priority="24" operator="greaterThan">
      <formula>0.674</formula>
    </cfRule>
    <cfRule type="cellIs" dxfId="208" priority="23" operator="lessThan">
      <formula>-0.674</formula>
    </cfRule>
  </conditionalFormatting>
  <conditionalFormatting sqref="AL105">
    <cfRule type="cellIs" dxfId="207" priority="22" operator="greaterThan">
      <formula>0.674</formula>
    </cfRule>
    <cfRule type="cellIs" dxfId="206" priority="21" operator="lessThan">
      <formula>-0.674</formula>
    </cfRule>
  </conditionalFormatting>
  <conditionalFormatting sqref="AL108">
    <cfRule type="cellIs" dxfId="205" priority="20" operator="greaterThan">
      <formula>0.674</formula>
    </cfRule>
    <cfRule type="cellIs" dxfId="204" priority="19" operator="lessThan">
      <formula>-0.674</formula>
    </cfRule>
  </conditionalFormatting>
  <conditionalFormatting sqref="AL111">
    <cfRule type="cellIs" dxfId="203" priority="18" operator="greaterThan">
      <formula>0.674</formula>
    </cfRule>
    <cfRule type="cellIs" dxfId="202" priority="17" operator="lessThan">
      <formula>-0.674</formula>
    </cfRule>
  </conditionalFormatting>
  <conditionalFormatting sqref="AL114">
    <cfRule type="cellIs" dxfId="201" priority="16" operator="greaterThan">
      <formula>0.674</formula>
    </cfRule>
    <cfRule type="cellIs" dxfId="200" priority="15" operator="lessThan">
      <formula>-0.674</formula>
    </cfRule>
  </conditionalFormatting>
  <conditionalFormatting sqref="AL117">
    <cfRule type="cellIs" dxfId="199" priority="14" operator="greaterThan">
      <formula>0.674</formula>
    </cfRule>
    <cfRule type="cellIs" dxfId="198" priority="13" operator="lessThan">
      <formula>-0.674</formula>
    </cfRule>
  </conditionalFormatting>
  <conditionalFormatting sqref="AL120">
    <cfRule type="cellIs" dxfId="197" priority="12" operator="greaterThan">
      <formula>0.674</formula>
    </cfRule>
    <cfRule type="cellIs" dxfId="196" priority="11" operator="lessThan">
      <formula>-0.674</formula>
    </cfRule>
  </conditionalFormatting>
  <conditionalFormatting sqref="AL123">
    <cfRule type="cellIs" dxfId="195" priority="10" operator="greaterThan">
      <formula>0.674</formula>
    </cfRule>
    <cfRule type="cellIs" dxfId="194" priority="9" operator="lessThan">
      <formula>-0.674</formula>
    </cfRule>
  </conditionalFormatting>
  <conditionalFormatting sqref="AL126">
    <cfRule type="cellIs" dxfId="193" priority="8" operator="greaterThan">
      <formula>0.674</formula>
    </cfRule>
    <cfRule type="cellIs" dxfId="192" priority="7" operator="lessThan">
      <formula>-0.674</formula>
    </cfRule>
  </conditionalFormatting>
  <conditionalFormatting sqref="AL129">
    <cfRule type="cellIs" dxfId="191" priority="5" operator="lessThan">
      <formula>-0.674</formula>
    </cfRule>
    <cfRule type="cellIs" dxfId="190" priority="6" operator="greaterThan">
      <formula>0.674</formula>
    </cfRule>
  </conditionalFormatting>
  <conditionalFormatting sqref="AL132">
    <cfRule type="cellIs" dxfId="189" priority="4" operator="greaterThan">
      <formula>0.674</formula>
    </cfRule>
    <cfRule type="cellIs" dxfId="188" priority="3" operator="lessThan">
      <formula>-0.674</formula>
    </cfRule>
  </conditionalFormatting>
  <conditionalFormatting sqref="AL135">
    <cfRule type="cellIs" dxfId="187" priority="1" operator="lessThan">
      <formula>-0.674</formula>
    </cfRule>
    <cfRule type="cellIs" dxfId="186" priority="2" operator="greaterThan">
      <formula>0.674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35"/>
  <sheetViews>
    <sheetView workbookViewId="0">
      <pane xSplit="4" ySplit="2" topLeftCell="E3" activePane="bottomRight" state="frozen"/>
      <selection pane="topRight" activeCell="F1" sqref="F1"/>
      <selection pane="bottomLeft" activeCell="A3" sqref="A3"/>
      <selection pane="bottomRight" activeCell="AB138" sqref="AB138"/>
    </sheetView>
  </sheetViews>
  <sheetFormatPr defaultColWidth="9.09765625" defaultRowHeight="11.5" x14ac:dyDescent="0.25"/>
  <cols>
    <col min="1" max="1" width="15" style="13" customWidth="1"/>
    <col min="2" max="2" width="1.8984375" style="13" customWidth="1"/>
    <col min="3" max="4" width="2.59765625" style="41" customWidth="1"/>
    <col min="5" max="6" width="5.69921875" style="42" customWidth="1"/>
    <col min="7" max="7" width="5.69921875" style="12" customWidth="1"/>
    <col min="8" max="35" width="5.69921875" style="13" customWidth="1"/>
    <col min="36" max="36" width="3.09765625" style="13" customWidth="1"/>
    <col min="37" max="37" width="6.8984375" style="13" customWidth="1"/>
    <col min="38" max="39" width="7.59765625" style="13" customWidth="1"/>
    <col min="40" max="41" width="9.19921875" style="81" customWidth="1"/>
    <col min="42" max="42" width="7.3984375" style="12" customWidth="1"/>
    <col min="43" max="43" width="3.69921875" style="13" customWidth="1"/>
    <col min="44" max="16384" width="9.09765625" style="13"/>
  </cols>
  <sheetData>
    <row r="1" spans="1:42" x14ac:dyDescent="0.25">
      <c r="A1" s="8" t="s">
        <v>79</v>
      </c>
      <c r="B1" s="9"/>
      <c r="C1" s="10"/>
      <c r="D1" s="10"/>
      <c r="E1" s="150"/>
      <c r="F1" s="11"/>
      <c r="G1" s="163" t="s">
        <v>105</v>
      </c>
      <c r="AN1" s="162" t="s">
        <v>171</v>
      </c>
    </row>
    <row r="2" spans="1:42" s="91" customFormat="1" ht="17.5" x14ac:dyDescent="0.25">
      <c r="A2" s="91" t="s">
        <v>28</v>
      </c>
      <c r="B2" s="92"/>
      <c r="C2" s="93" t="s">
        <v>56</v>
      </c>
      <c r="D2" s="93" t="s">
        <v>63</v>
      </c>
      <c r="E2" s="94">
        <v>1994</v>
      </c>
      <c r="F2" s="94">
        <v>1995</v>
      </c>
      <c r="G2" s="95">
        <v>1996</v>
      </c>
      <c r="H2" s="95">
        <v>1997</v>
      </c>
      <c r="I2" s="95">
        <v>1998</v>
      </c>
      <c r="J2" s="95">
        <v>1999</v>
      </c>
      <c r="K2" s="95">
        <v>2000</v>
      </c>
      <c r="L2" s="95">
        <v>2001</v>
      </c>
      <c r="M2" s="95">
        <v>2002</v>
      </c>
      <c r="N2" s="95">
        <v>2003</v>
      </c>
      <c r="O2" s="95">
        <v>2004</v>
      </c>
      <c r="P2" s="95">
        <v>2005</v>
      </c>
      <c r="Q2" s="95">
        <v>2006</v>
      </c>
      <c r="R2" s="95">
        <v>2007</v>
      </c>
      <c r="S2" s="95">
        <v>2008</v>
      </c>
      <c r="T2" s="95">
        <v>2009</v>
      </c>
      <c r="U2" s="95">
        <v>2010</v>
      </c>
      <c r="V2" s="95">
        <v>2011</v>
      </c>
      <c r="W2" s="95">
        <v>2012</v>
      </c>
      <c r="X2" s="95">
        <v>2013</v>
      </c>
      <c r="Y2" s="95">
        <v>2014</v>
      </c>
      <c r="Z2" s="95">
        <v>2015</v>
      </c>
      <c r="AA2" s="95">
        <v>2016</v>
      </c>
      <c r="AB2" s="95">
        <v>2017</v>
      </c>
      <c r="AC2" s="95">
        <v>2018</v>
      </c>
      <c r="AD2" s="95">
        <v>2019</v>
      </c>
      <c r="AE2" s="95">
        <v>2020</v>
      </c>
      <c r="AF2" s="95">
        <v>2021</v>
      </c>
      <c r="AG2" s="95">
        <v>2022</v>
      </c>
      <c r="AH2" s="95">
        <v>2023</v>
      </c>
      <c r="AI2" s="95">
        <v>2024</v>
      </c>
      <c r="AJ2" s="95"/>
      <c r="AK2" s="95" t="s">
        <v>165</v>
      </c>
      <c r="AL2" s="95" t="s">
        <v>169</v>
      </c>
      <c r="AM2" s="96" t="s">
        <v>170</v>
      </c>
      <c r="AN2" s="161" t="s">
        <v>69</v>
      </c>
      <c r="AO2" s="97" t="s">
        <v>91</v>
      </c>
      <c r="AP2" s="98" t="s">
        <v>55</v>
      </c>
    </row>
    <row r="3" spans="1:42" s="22" customFormat="1" x14ac:dyDescent="0.25">
      <c r="A3" s="14" t="s">
        <v>62</v>
      </c>
      <c r="B3" s="17" t="s">
        <v>68</v>
      </c>
      <c r="C3" s="18" t="s">
        <v>59</v>
      </c>
      <c r="D3" s="18" t="s">
        <v>61</v>
      </c>
      <c r="E3" s="19"/>
      <c r="F3" s="19"/>
      <c r="G3" s="20">
        <v>0.31011329999999998</v>
      </c>
      <c r="H3" s="20"/>
      <c r="I3" s="20"/>
      <c r="J3" s="20">
        <v>0.4093309</v>
      </c>
      <c r="K3" s="20">
        <v>0.55270980000000003</v>
      </c>
      <c r="L3" s="20">
        <v>0.19559560000000001</v>
      </c>
      <c r="M3" s="20"/>
      <c r="N3" s="20">
        <v>0.33890179999999998</v>
      </c>
      <c r="O3" s="20"/>
      <c r="P3" s="20">
        <v>0.23253660000000001</v>
      </c>
      <c r="Q3" s="20">
        <v>0.55796869999999998</v>
      </c>
      <c r="R3" s="20">
        <v>0.64054069999999996</v>
      </c>
      <c r="S3" s="20"/>
      <c r="T3" s="20">
        <v>0.43922359999999999</v>
      </c>
      <c r="U3" s="20">
        <v>0.69349780000000005</v>
      </c>
      <c r="V3" s="20">
        <v>0.39110509999999998</v>
      </c>
      <c r="W3" s="20"/>
      <c r="X3" s="20"/>
      <c r="Y3" s="20">
        <v>0.31953369999999998</v>
      </c>
      <c r="Z3" s="20"/>
      <c r="AA3" s="20">
        <v>0.68039179999999999</v>
      </c>
      <c r="AB3" s="20">
        <v>0.63519380000000003</v>
      </c>
      <c r="AC3" s="29">
        <v>0.79116940000000002</v>
      </c>
      <c r="AD3" s="20">
        <v>0.62697099999999995</v>
      </c>
      <c r="AE3" s="20">
        <v>0.31553999999999999</v>
      </c>
      <c r="AF3" s="20">
        <v>0.55098539999999996</v>
      </c>
      <c r="AG3" s="20"/>
      <c r="AH3" s="20">
        <v>0.36443520000000001</v>
      </c>
      <c r="AI3" s="20">
        <v>0.63928499999999999</v>
      </c>
      <c r="AJ3" s="20"/>
      <c r="AK3" s="21">
        <f>IF(AI3&gt;0,(AI3-AVERAGE(Y3:AH3))/STDEV(reproductie!Y3:AH3),"NA")</f>
        <v>0.3783508989433732</v>
      </c>
      <c r="AL3" s="21">
        <f>AVERAGE(G3:AI3)</f>
        <v>0.48425146000000002</v>
      </c>
      <c r="AM3" s="21">
        <f>STDEV(G3:AI3)</f>
        <v>0.17275530874426301</v>
      </c>
      <c r="AN3" s="82">
        <v>0.48599999999999999</v>
      </c>
      <c r="AO3" s="82">
        <v>0.23</v>
      </c>
      <c r="AP3" s="76" t="s">
        <v>0</v>
      </c>
    </row>
    <row r="4" spans="1:42" x14ac:dyDescent="0.25">
      <c r="A4" s="151" t="s">
        <v>150</v>
      </c>
      <c r="B4" s="152" t="s">
        <v>66</v>
      </c>
      <c r="C4" s="25"/>
      <c r="D4" s="25"/>
      <c r="E4" s="19"/>
      <c r="F4" s="19"/>
      <c r="G4" s="20">
        <v>7.9282000000000005E-2</v>
      </c>
      <c r="H4" s="20"/>
      <c r="I4" s="20"/>
      <c r="J4" s="20">
        <v>0.10990129999999999</v>
      </c>
      <c r="K4" s="20">
        <v>7.7073100000000005E-2</v>
      </c>
      <c r="L4" s="20">
        <v>4.15149E-2</v>
      </c>
      <c r="M4" s="20"/>
      <c r="N4" s="20">
        <v>8.1331500000000001E-2</v>
      </c>
      <c r="O4" s="20"/>
      <c r="P4" s="20">
        <v>4.4818999999999998E-2</v>
      </c>
      <c r="Q4" s="20">
        <v>0.1236215</v>
      </c>
      <c r="R4" s="20">
        <v>0.2679493</v>
      </c>
      <c r="S4" s="20"/>
      <c r="T4" s="20">
        <v>0.1952528</v>
      </c>
      <c r="U4" s="20">
        <v>0.24469859999999999</v>
      </c>
      <c r="V4" s="20">
        <v>0.1971823</v>
      </c>
      <c r="W4" s="20"/>
      <c r="X4" s="20"/>
      <c r="Y4" s="20">
        <v>0.1950471</v>
      </c>
      <c r="Z4" s="20"/>
      <c r="AA4" s="20">
        <v>0.41141549999999999</v>
      </c>
      <c r="AB4" s="20">
        <v>0.34823860000000001</v>
      </c>
      <c r="AC4" s="29">
        <v>0.3262236</v>
      </c>
      <c r="AD4" s="20">
        <v>0.2883404</v>
      </c>
      <c r="AE4" s="20">
        <v>0.14562810000000001</v>
      </c>
      <c r="AF4" s="20">
        <v>0.29947289999999999</v>
      </c>
      <c r="AG4" s="20"/>
      <c r="AH4" s="20">
        <v>0.18291470000000001</v>
      </c>
      <c r="AI4" s="20">
        <v>0.221469</v>
      </c>
      <c r="AJ4" s="20"/>
      <c r="AN4" s="83"/>
      <c r="AO4" s="83"/>
      <c r="AP4" s="73"/>
    </row>
    <row r="5" spans="1:42" x14ac:dyDescent="0.25">
      <c r="B5" s="152" t="s">
        <v>67</v>
      </c>
      <c r="C5" s="25"/>
      <c r="D5" s="25"/>
      <c r="E5" s="19"/>
      <c r="F5" s="19"/>
      <c r="G5" s="20">
        <v>0.70118849999999999</v>
      </c>
      <c r="H5" s="20"/>
      <c r="I5" s="20"/>
      <c r="J5" s="20">
        <v>0.79548090000000005</v>
      </c>
      <c r="K5" s="20">
        <v>0.94814449999999995</v>
      </c>
      <c r="L5" s="20">
        <v>0.5771771</v>
      </c>
      <c r="M5" s="20"/>
      <c r="N5" s="20">
        <v>0.74800639999999996</v>
      </c>
      <c r="O5" s="20"/>
      <c r="P5" s="20">
        <v>0.66176809999999997</v>
      </c>
      <c r="Q5" s="20">
        <v>0.9186704</v>
      </c>
      <c r="R5" s="20">
        <v>0.89664359999999999</v>
      </c>
      <c r="S5" s="20"/>
      <c r="T5" s="20">
        <v>0.71658940000000004</v>
      </c>
      <c r="U5" s="20">
        <v>0.94048319999999996</v>
      </c>
      <c r="V5" s="20">
        <v>0.62683429999999996</v>
      </c>
      <c r="W5" s="20"/>
      <c r="X5" s="20"/>
      <c r="Y5" s="20">
        <v>0.47644530000000002</v>
      </c>
      <c r="Z5" s="20"/>
      <c r="AA5" s="20">
        <v>0.86637299999999995</v>
      </c>
      <c r="AB5" s="20">
        <v>0.85016789999999998</v>
      </c>
      <c r="AC5" s="29">
        <v>0.96736820000000001</v>
      </c>
      <c r="AD5" s="20">
        <v>0.87456579999999995</v>
      </c>
      <c r="AE5" s="20">
        <v>0.55493239999999999</v>
      </c>
      <c r="AF5" s="20">
        <v>0.77887379999999995</v>
      </c>
      <c r="AG5" s="20"/>
      <c r="AH5" s="20">
        <v>0.59493229999999997</v>
      </c>
      <c r="AI5" s="20">
        <v>0.91695309999999997</v>
      </c>
      <c r="AJ5" s="20"/>
      <c r="AN5" s="83"/>
      <c r="AO5" s="83"/>
      <c r="AP5" s="73"/>
    </row>
    <row r="6" spans="1:42" s="90" customFormat="1" x14ac:dyDescent="0.25">
      <c r="A6" s="90" t="s">
        <v>29</v>
      </c>
      <c r="B6" s="101" t="s">
        <v>68</v>
      </c>
      <c r="C6" s="102" t="s">
        <v>59</v>
      </c>
      <c r="D6" s="102" t="s">
        <v>61</v>
      </c>
      <c r="E6" s="103">
        <v>0.12603629999999999</v>
      </c>
      <c r="F6" s="103">
        <v>7.1231799999999998E-2</v>
      </c>
      <c r="G6" s="104">
        <v>0.2059494</v>
      </c>
      <c r="H6" s="104">
        <v>0.43874299999999999</v>
      </c>
      <c r="I6" s="104">
        <v>0.38920670000000002</v>
      </c>
      <c r="J6" s="104">
        <v>0.2598126</v>
      </c>
      <c r="K6" s="104">
        <v>0.32548630000000001</v>
      </c>
      <c r="L6" s="104">
        <v>0.40262019999999998</v>
      </c>
      <c r="M6" s="104">
        <v>0.31304179999999998</v>
      </c>
      <c r="N6" s="104">
        <v>0.46156380000000002</v>
      </c>
      <c r="O6" s="104">
        <v>0.2401519</v>
      </c>
      <c r="P6" s="104">
        <v>0.2302429</v>
      </c>
      <c r="Q6" s="104">
        <v>0.4182266</v>
      </c>
      <c r="R6" s="104">
        <v>0.34158060000000001</v>
      </c>
      <c r="S6" s="104">
        <v>0.25284719999999999</v>
      </c>
      <c r="T6" s="104">
        <v>0.21106140000000001</v>
      </c>
      <c r="U6" s="104">
        <v>0.26430439999999999</v>
      </c>
      <c r="V6" s="104">
        <v>0.28635719999999998</v>
      </c>
      <c r="W6" s="104">
        <v>0.34473860000000001</v>
      </c>
      <c r="X6" s="104">
        <v>0.36716110000000002</v>
      </c>
      <c r="Y6" s="104">
        <v>0.44254159999999998</v>
      </c>
      <c r="Z6" s="104">
        <v>0.22842190000000001</v>
      </c>
      <c r="AA6" s="104">
        <v>0.28225919999999999</v>
      </c>
      <c r="AB6" s="104">
        <v>0.33855289999999999</v>
      </c>
      <c r="AC6" s="106">
        <v>0.39667520000000001</v>
      </c>
      <c r="AD6" s="104">
        <v>0.33669199999999999</v>
      </c>
      <c r="AE6" s="104">
        <v>0.26999040000000002</v>
      </c>
      <c r="AF6" s="104">
        <v>0.45210159999999999</v>
      </c>
      <c r="AG6" s="104">
        <v>0.38857550000000002</v>
      </c>
      <c r="AH6" s="104">
        <v>0.26853450000000001</v>
      </c>
      <c r="AI6" s="104">
        <v>0.2874795</v>
      </c>
      <c r="AJ6" s="104"/>
      <c r="AK6" s="105">
        <f>IF(AI6&gt;0,(AI6-AVERAGE(Y6:AH6))/STDEV(reproductie!Y6:AH6),"NA")</f>
        <v>-0.23113402144843817</v>
      </c>
      <c r="AL6" s="105">
        <f>AVERAGE(G6:AI6)</f>
        <v>0.32568689655172417</v>
      </c>
      <c r="AM6" s="105">
        <f>STDEV(G6:AI6)</f>
        <v>7.7738087694456379E-2</v>
      </c>
      <c r="AN6" s="126">
        <v>0.48499999999999999</v>
      </c>
      <c r="AO6" s="126">
        <v>0.63600000000000001</v>
      </c>
      <c r="AP6" s="107" t="s">
        <v>1</v>
      </c>
    </row>
    <row r="7" spans="1:42" s="109" customFormat="1" x14ac:dyDescent="0.25">
      <c r="A7" s="109" t="s">
        <v>139</v>
      </c>
      <c r="B7" s="110"/>
      <c r="C7" s="111"/>
      <c r="D7" s="111"/>
      <c r="E7" s="103">
        <v>1.55692E-2</v>
      </c>
      <c r="F7" s="103">
        <v>1.72239E-2</v>
      </c>
      <c r="G7" s="104">
        <v>8.9764399999999994E-2</v>
      </c>
      <c r="H7" s="104">
        <v>0.28536640000000002</v>
      </c>
      <c r="I7" s="104">
        <v>0.261764</v>
      </c>
      <c r="J7" s="104">
        <v>0.1725989</v>
      </c>
      <c r="K7" s="104">
        <v>0.23018060000000001</v>
      </c>
      <c r="L7" s="104">
        <v>0.29322710000000002</v>
      </c>
      <c r="M7" s="104">
        <v>0.2231757</v>
      </c>
      <c r="N7" s="104">
        <v>0.3446806</v>
      </c>
      <c r="O7" s="104">
        <v>0.16781740000000001</v>
      </c>
      <c r="P7" s="104">
        <v>0.1503449</v>
      </c>
      <c r="Q7" s="104">
        <v>0.30900070000000002</v>
      </c>
      <c r="R7" s="104">
        <v>0.24775610000000001</v>
      </c>
      <c r="S7" s="104">
        <v>0.17291780000000001</v>
      </c>
      <c r="T7" s="104">
        <v>0.13624049999999999</v>
      </c>
      <c r="U7" s="104">
        <v>0.16461490000000001</v>
      </c>
      <c r="V7" s="104">
        <v>0.184866</v>
      </c>
      <c r="W7" s="104">
        <v>0.2359811</v>
      </c>
      <c r="X7" s="104">
        <v>0.26560020000000001</v>
      </c>
      <c r="Y7" s="104">
        <v>0.33366190000000001</v>
      </c>
      <c r="Z7" s="104">
        <v>0.1603735</v>
      </c>
      <c r="AA7" s="104">
        <v>0.2052011</v>
      </c>
      <c r="AB7" s="104">
        <v>0.2449247</v>
      </c>
      <c r="AC7" s="106">
        <v>0.29992669999999999</v>
      </c>
      <c r="AD7" s="104">
        <v>0.2466411</v>
      </c>
      <c r="AE7" s="104">
        <v>0.1961068</v>
      </c>
      <c r="AF7" s="104">
        <v>0.35047859999999997</v>
      </c>
      <c r="AG7" s="104">
        <v>0.29453970000000002</v>
      </c>
      <c r="AH7" s="104">
        <v>0.19504659999999999</v>
      </c>
      <c r="AI7" s="104">
        <v>0.19673950000000001</v>
      </c>
      <c r="AJ7" s="104"/>
      <c r="AN7" s="127"/>
      <c r="AO7" s="127"/>
      <c r="AP7" s="113"/>
    </row>
    <row r="8" spans="1:42" s="109" customFormat="1" x14ac:dyDescent="0.25">
      <c r="B8" s="110"/>
      <c r="C8" s="111"/>
      <c r="D8" s="111"/>
      <c r="E8" s="103">
        <v>0.56803409999999999</v>
      </c>
      <c r="F8" s="103">
        <v>0.25128800000000001</v>
      </c>
      <c r="G8" s="104">
        <v>0.40551969999999998</v>
      </c>
      <c r="H8" s="104">
        <v>0.60479050000000001</v>
      </c>
      <c r="I8" s="104">
        <v>0.53382929999999995</v>
      </c>
      <c r="J8" s="104">
        <v>0.37131789999999998</v>
      </c>
      <c r="K8" s="104">
        <v>0.4378108</v>
      </c>
      <c r="L8" s="104">
        <v>0.52264540000000004</v>
      </c>
      <c r="M8" s="104">
        <v>0.41955039999999999</v>
      </c>
      <c r="N8" s="104">
        <v>0.58283130000000005</v>
      </c>
      <c r="O8" s="104">
        <v>0.3312541</v>
      </c>
      <c r="P8" s="104">
        <v>0.33581889999999998</v>
      </c>
      <c r="Q8" s="104">
        <v>0.53610709999999995</v>
      </c>
      <c r="R8" s="104">
        <v>0.44969550000000003</v>
      </c>
      <c r="S8" s="104">
        <v>0.35391359999999999</v>
      </c>
      <c r="T8" s="104">
        <v>0.31212440000000002</v>
      </c>
      <c r="U8" s="104">
        <v>0.39576410000000001</v>
      </c>
      <c r="V8" s="104">
        <v>0.41518690000000003</v>
      </c>
      <c r="W8" s="104">
        <v>0.47261379999999997</v>
      </c>
      <c r="X8" s="104">
        <v>0.48206529999999997</v>
      </c>
      <c r="Y8" s="104">
        <v>0.55723849999999997</v>
      </c>
      <c r="Z8" s="104">
        <v>0.31452799999999997</v>
      </c>
      <c r="AA8" s="104">
        <v>0.37461539999999999</v>
      </c>
      <c r="AB8" s="104">
        <v>0.44679390000000002</v>
      </c>
      <c r="AC8" s="106">
        <v>0.50224270000000004</v>
      </c>
      <c r="AD8" s="104">
        <v>0.44040099999999999</v>
      </c>
      <c r="AE8" s="104">
        <v>0.35926960000000002</v>
      </c>
      <c r="AF8" s="104">
        <v>0.55788190000000004</v>
      </c>
      <c r="AG8" s="104">
        <v>0.49170799999999998</v>
      </c>
      <c r="AH8" s="104">
        <v>0.35741630000000002</v>
      </c>
      <c r="AI8" s="104">
        <v>0.39926810000000001</v>
      </c>
      <c r="AJ8" s="104"/>
      <c r="AN8" s="127"/>
      <c r="AO8" s="127"/>
      <c r="AP8" s="113"/>
    </row>
    <row r="9" spans="1:42" x14ac:dyDescent="0.25">
      <c r="A9" s="13" t="s">
        <v>30</v>
      </c>
      <c r="B9" s="17" t="s">
        <v>68</v>
      </c>
      <c r="C9" s="18" t="s">
        <v>59</v>
      </c>
      <c r="D9" s="18" t="s">
        <v>59</v>
      </c>
      <c r="E9" s="19"/>
      <c r="F9" s="19">
        <v>0.52919720000000003</v>
      </c>
      <c r="G9" s="20">
        <v>0.2253425</v>
      </c>
      <c r="H9" s="20">
        <v>0.42452909999999999</v>
      </c>
      <c r="I9" s="20">
        <v>0.49466379999999999</v>
      </c>
      <c r="J9" s="20">
        <v>0.40443820000000003</v>
      </c>
      <c r="K9" s="20">
        <v>0.42643510000000001</v>
      </c>
      <c r="L9" s="20">
        <v>0.40988720000000001</v>
      </c>
      <c r="M9" s="20">
        <v>0.46737509999999999</v>
      </c>
      <c r="N9" s="20">
        <v>0.64035160000000002</v>
      </c>
      <c r="O9" s="20">
        <v>0.3114942</v>
      </c>
      <c r="P9" s="20">
        <v>0.41301500000000002</v>
      </c>
      <c r="Q9" s="20">
        <v>0.45981840000000002</v>
      </c>
      <c r="R9" s="20">
        <v>0.46123910000000001</v>
      </c>
      <c r="S9" s="20">
        <v>0.40598040000000002</v>
      </c>
      <c r="T9" s="20">
        <v>0.41488730000000001</v>
      </c>
      <c r="U9" s="20">
        <v>0.34611930000000002</v>
      </c>
      <c r="V9" s="20">
        <v>0.4368223</v>
      </c>
      <c r="W9" s="20">
        <v>0.41522029999999999</v>
      </c>
      <c r="X9" s="20">
        <v>0.48094039999999999</v>
      </c>
      <c r="Y9" s="20">
        <v>0.4695202</v>
      </c>
      <c r="Z9" s="20">
        <v>0.48943520000000001</v>
      </c>
      <c r="AA9" s="20">
        <v>0.58218040000000004</v>
      </c>
      <c r="AB9" s="20">
        <v>0.39845930000000002</v>
      </c>
      <c r="AC9" s="29">
        <v>0.45010299999999998</v>
      </c>
      <c r="AD9" s="20">
        <v>0.50751679999999999</v>
      </c>
      <c r="AE9" s="20">
        <v>0.3863607</v>
      </c>
      <c r="AF9" s="20">
        <v>0.42111199999999999</v>
      </c>
      <c r="AG9" s="20">
        <v>0.4870217</v>
      </c>
      <c r="AH9" s="20">
        <v>0.37725720000000001</v>
      </c>
      <c r="AI9" s="20">
        <v>0.47705829999999999</v>
      </c>
      <c r="AJ9" s="20"/>
      <c r="AK9" s="21">
        <f>IF(AI9&gt;0,(AI9-AVERAGE(Y9:AH9))/STDEV(reproductie!Y9:AH9),"NA")</f>
        <v>8.7345714333498858E-2</v>
      </c>
      <c r="AL9" s="21">
        <f>AVERAGE(G9:AI9)</f>
        <v>0.43739945172413797</v>
      </c>
      <c r="AM9" s="21">
        <f>STDEV(G9:AI9)</f>
        <v>7.6535266247241246E-2</v>
      </c>
      <c r="AN9" s="81">
        <v>0.55300000000000005</v>
      </c>
      <c r="AO9" s="81">
        <v>0.48399999999999999</v>
      </c>
      <c r="AP9" s="74" t="s">
        <v>2</v>
      </c>
    </row>
    <row r="10" spans="1:42" s="30" customFormat="1" x14ac:dyDescent="0.25">
      <c r="A10" s="30" t="s">
        <v>142</v>
      </c>
      <c r="B10" s="24"/>
      <c r="C10" s="25"/>
      <c r="D10" s="25"/>
      <c r="E10" s="19"/>
      <c r="F10" s="19">
        <v>0.24958469999999999</v>
      </c>
      <c r="G10" s="20">
        <v>0.1015494</v>
      </c>
      <c r="H10" s="20">
        <v>0.26554309999999998</v>
      </c>
      <c r="I10" s="20">
        <v>0.33242739999999998</v>
      </c>
      <c r="J10" s="20">
        <v>0.26777649999999997</v>
      </c>
      <c r="K10" s="20">
        <v>0.28779369999999999</v>
      </c>
      <c r="L10" s="20">
        <v>0.27415640000000002</v>
      </c>
      <c r="M10" s="20">
        <v>0.33374540000000003</v>
      </c>
      <c r="N10" s="20">
        <v>0.45197979999999999</v>
      </c>
      <c r="O10" s="20">
        <v>0.212866</v>
      </c>
      <c r="P10" s="20">
        <v>0.28061789999999998</v>
      </c>
      <c r="Q10" s="20">
        <v>0.32399519999999998</v>
      </c>
      <c r="R10" s="20">
        <v>0.32728620000000003</v>
      </c>
      <c r="S10" s="20">
        <v>0.28361350000000002</v>
      </c>
      <c r="T10" s="20">
        <v>0.29247649999999997</v>
      </c>
      <c r="U10" s="20">
        <v>0.23494229999999999</v>
      </c>
      <c r="V10" s="20">
        <v>0.2996605</v>
      </c>
      <c r="W10" s="20">
        <v>0.28113559999999999</v>
      </c>
      <c r="X10" s="20">
        <v>0.34000019999999997</v>
      </c>
      <c r="Y10" s="20">
        <v>0.33643200000000001</v>
      </c>
      <c r="Z10" s="20">
        <v>0.3675042</v>
      </c>
      <c r="AA10" s="20">
        <v>0.43135449999999997</v>
      </c>
      <c r="AB10" s="20">
        <v>0.27928340000000001</v>
      </c>
      <c r="AC10" s="29">
        <v>0.32078129999999999</v>
      </c>
      <c r="AD10" s="20">
        <v>0.3637918</v>
      </c>
      <c r="AE10" s="20">
        <v>0.26307370000000002</v>
      </c>
      <c r="AF10" s="20">
        <v>0.28729860000000002</v>
      </c>
      <c r="AG10" s="20">
        <v>0.31622860000000003</v>
      </c>
      <c r="AH10" s="20">
        <v>0.23962169999999999</v>
      </c>
      <c r="AI10" s="20">
        <v>0.28077059999999998</v>
      </c>
      <c r="AJ10" s="20"/>
      <c r="AK10" s="13"/>
      <c r="AN10" s="84"/>
      <c r="AO10" s="84"/>
      <c r="AP10" s="73"/>
    </row>
    <row r="11" spans="1:42" s="30" customFormat="1" x14ac:dyDescent="0.25">
      <c r="B11" s="24"/>
      <c r="C11" s="25"/>
      <c r="D11" s="25"/>
      <c r="E11" s="19"/>
      <c r="F11" s="19">
        <v>0.79161239999999999</v>
      </c>
      <c r="G11" s="20">
        <v>0.42813309999999999</v>
      </c>
      <c r="H11" s="20">
        <v>0.60083319999999996</v>
      </c>
      <c r="I11" s="20">
        <v>0.6580317</v>
      </c>
      <c r="J11" s="20">
        <v>0.55772169999999999</v>
      </c>
      <c r="K11" s="20">
        <v>0.57769110000000001</v>
      </c>
      <c r="L11" s="20">
        <v>0.56088939999999998</v>
      </c>
      <c r="M11" s="20">
        <v>0.60585509999999998</v>
      </c>
      <c r="N11" s="20">
        <v>0.79354959999999997</v>
      </c>
      <c r="O11" s="20">
        <v>0.43080930000000001</v>
      </c>
      <c r="P11" s="20">
        <v>0.55931140000000001</v>
      </c>
      <c r="Q11" s="20">
        <v>0.60188450000000004</v>
      </c>
      <c r="R11" s="20">
        <v>0.60103379999999995</v>
      </c>
      <c r="S11" s="20">
        <v>0.54125420000000002</v>
      </c>
      <c r="T11" s="20">
        <v>0.54879199999999995</v>
      </c>
      <c r="U11" s="20">
        <v>0.47709810000000002</v>
      </c>
      <c r="V11" s="20">
        <v>0.58437930000000005</v>
      </c>
      <c r="W11" s="20">
        <v>0.56315689999999996</v>
      </c>
      <c r="X11" s="20">
        <v>0.62498050000000005</v>
      </c>
      <c r="Y11" s="20">
        <v>0.60708949999999995</v>
      </c>
      <c r="Z11" s="20">
        <v>0.61263639999999997</v>
      </c>
      <c r="AA11" s="20">
        <v>0.71905680000000005</v>
      </c>
      <c r="AB11" s="20">
        <v>0.53102050000000001</v>
      </c>
      <c r="AC11" s="29">
        <v>0.58653869999999997</v>
      </c>
      <c r="AD11" s="20">
        <v>0.65000999999999998</v>
      </c>
      <c r="AE11" s="20">
        <v>0.52617139999999996</v>
      </c>
      <c r="AF11" s="20">
        <v>0.56761329999999999</v>
      </c>
      <c r="AG11" s="20">
        <v>0.66090009999999999</v>
      </c>
      <c r="AH11" s="20">
        <v>0.53801200000000005</v>
      </c>
      <c r="AI11" s="20">
        <v>0.68069769999999996</v>
      </c>
      <c r="AJ11" s="20"/>
      <c r="AK11" s="13"/>
      <c r="AN11" s="84"/>
      <c r="AO11" s="84"/>
      <c r="AP11" s="73"/>
    </row>
    <row r="12" spans="1:42" s="90" customFormat="1" x14ac:dyDescent="0.25">
      <c r="A12" s="90" t="s">
        <v>31</v>
      </c>
      <c r="B12" s="101" t="s">
        <v>68</v>
      </c>
      <c r="C12" s="102" t="s">
        <v>58</v>
      </c>
      <c r="D12" s="102" t="s">
        <v>61</v>
      </c>
      <c r="E12" s="103"/>
      <c r="F12" s="103">
        <v>0.32729649999999999</v>
      </c>
      <c r="G12" s="104">
        <v>0.4020454</v>
      </c>
      <c r="H12" s="104">
        <v>0.23344970000000001</v>
      </c>
      <c r="I12" s="104">
        <v>0.2453004</v>
      </c>
      <c r="J12" s="104">
        <v>0.3556473</v>
      </c>
      <c r="K12" s="104">
        <v>0.30292819999999998</v>
      </c>
      <c r="L12" s="104"/>
      <c r="M12" s="104">
        <v>0.2086691</v>
      </c>
      <c r="N12" s="104">
        <v>0.21264479999999999</v>
      </c>
      <c r="O12" s="104">
        <v>0.1771721</v>
      </c>
      <c r="P12" s="104">
        <v>0.13623209999999999</v>
      </c>
      <c r="Q12" s="104">
        <v>0.1053542</v>
      </c>
      <c r="R12" s="104">
        <v>0.4118986</v>
      </c>
      <c r="S12" s="104">
        <v>0.16242219999999999</v>
      </c>
      <c r="T12" s="104">
        <v>0.1611581</v>
      </c>
      <c r="U12" s="104">
        <v>0.25305640000000001</v>
      </c>
      <c r="V12" s="104">
        <v>0.21218719999999999</v>
      </c>
      <c r="W12" s="104">
        <v>0.20923320000000001</v>
      </c>
      <c r="X12" s="104">
        <v>0.48367209999999999</v>
      </c>
      <c r="Y12" s="104">
        <v>0.4832013</v>
      </c>
      <c r="Z12" s="104">
        <v>0.38720700000000002</v>
      </c>
      <c r="AA12" s="104">
        <v>0.3474236</v>
      </c>
      <c r="AB12" s="104">
        <v>0.2138167</v>
      </c>
      <c r="AC12" s="104">
        <v>0.31804949999999999</v>
      </c>
      <c r="AD12" s="104">
        <v>0.3647109</v>
      </c>
      <c r="AE12" s="104">
        <v>0.31879590000000002</v>
      </c>
      <c r="AF12" s="104">
        <v>0.23851729999999999</v>
      </c>
      <c r="AG12" s="104">
        <v>0.49068850000000003</v>
      </c>
      <c r="AH12" s="104">
        <v>0.21342610000000001</v>
      </c>
      <c r="AI12" s="104">
        <v>0.32197540000000002</v>
      </c>
      <c r="AJ12" s="104"/>
      <c r="AK12" s="105">
        <f>IF(AI12&gt;0,(AI12-AVERAGE(Y12:AH12))/STDEV(reproductie!Y12:AH12),"NA")</f>
        <v>-0.60528127004675869</v>
      </c>
      <c r="AL12" s="105">
        <f>AVERAGE(G12:AI12)</f>
        <v>0.28467440357142865</v>
      </c>
      <c r="AM12" s="105">
        <f>STDEV(G12:AI12)</f>
        <v>0.10828200556254476</v>
      </c>
      <c r="AN12" s="126">
        <v>0.316</v>
      </c>
      <c r="AO12" s="126">
        <v>0.33</v>
      </c>
      <c r="AP12" s="107" t="s">
        <v>3</v>
      </c>
    </row>
    <row r="13" spans="1:42" s="114" customFormat="1" x14ac:dyDescent="0.25">
      <c r="A13" s="114" t="s">
        <v>122</v>
      </c>
      <c r="B13" s="115"/>
      <c r="C13" s="116"/>
      <c r="D13" s="116"/>
      <c r="E13" s="103"/>
      <c r="F13" s="103">
        <v>6.0315000000000001E-2</v>
      </c>
      <c r="G13" s="104">
        <v>0.1677119</v>
      </c>
      <c r="H13" s="104">
        <v>8.88848E-2</v>
      </c>
      <c r="I13" s="104">
        <v>0.1018498</v>
      </c>
      <c r="J13" s="104">
        <v>0.1762609</v>
      </c>
      <c r="K13" s="104">
        <v>0.1536766</v>
      </c>
      <c r="L13" s="104"/>
      <c r="M13" s="104">
        <v>8.1540699999999994E-2</v>
      </c>
      <c r="N13" s="104">
        <v>9.3225799999999998E-2</v>
      </c>
      <c r="O13" s="104">
        <v>6.04962E-2</v>
      </c>
      <c r="P13" s="104">
        <v>3.0826800000000001E-2</v>
      </c>
      <c r="Q13" s="104">
        <v>2.4375500000000001E-2</v>
      </c>
      <c r="R13" s="104">
        <v>0.206986</v>
      </c>
      <c r="S13" s="104">
        <v>6.9142099999999998E-2</v>
      </c>
      <c r="T13" s="104">
        <v>6.8268300000000004E-2</v>
      </c>
      <c r="U13" s="104">
        <v>9.5082700000000006E-2</v>
      </c>
      <c r="V13" s="104">
        <v>7.2336499999999998E-2</v>
      </c>
      <c r="W13" s="104">
        <v>7.9519699999999999E-2</v>
      </c>
      <c r="X13" s="104">
        <v>0.26664939999999998</v>
      </c>
      <c r="Y13" s="104">
        <v>0.30080669999999998</v>
      </c>
      <c r="Z13" s="104">
        <v>0.24602399999999999</v>
      </c>
      <c r="AA13" s="104">
        <v>0.21304699999999999</v>
      </c>
      <c r="AB13" s="104">
        <v>0.1166256</v>
      </c>
      <c r="AC13" s="104">
        <v>0.18292330000000001</v>
      </c>
      <c r="AD13" s="104">
        <v>0.2352861</v>
      </c>
      <c r="AE13" s="104">
        <v>0.2057802</v>
      </c>
      <c r="AF13" s="104">
        <v>0.15215429999999999</v>
      </c>
      <c r="AG13" s="104">
        <v>0.31237399999999999</v>
      </c>
      <c r="AH13" s="104">
        <v>0.1235696</v>
      </c>
      <c r="AI13" s="104">
        <v>0.17584150000000001</v>
      </c>
      <c r="AJ13" s="104"/>
      <c r="AN13" s="128"/>
      <c r="AO13" s="128"/>
      <c r="AP13" s="118"/>
    </row>
    <row r="14" spans="1:42" s="114" customFormat="1" x14ac:dyDescent="0.25">
      <c r="B14" s="115"/>
      <c r="C14" s="116"/>
      <c r="D14" s="116"/>
      <c r="E14" s="103"/>
      <c r="F14" s="103">
        <v>0.78669</v>
      </c>
      <c r="G14" s="104">
        <v>0.69168980000000002</v>
      </c>
      <c r="H14" s="104">
        <v>0.48736780000000002</v>
      </c>
      <c r="I14" s="104">
        <v>0.48229870000000002</v>
      </c>
      <c r="J14" s="104">
        <v>0.58741160000000003</v>
      </c>
      <c r="K14" s="104">
        <v>0.50981520000000002</v>
      </c>
      <c r="L14" s="104"/>
      <c r="M14" s="104">
        <v>0.43921749999999998</v>
      </c>
      <c r="N14" s="104">
        <v>0.41502159999999999</v>
      </c>
      <c r="O14" s="104">
        <v>0.4186107</v>
      </c>
      <c r="P14" s="104">
        <v>0.43885059999999998</v>
      </c>
      <c r="Q14" s="104">
        <v>0.35693330000000001</v>
      </c>
      <c r="R14" s="104">
        <v>0.6527037</v>
      </c>
      <c r="S14" s="104">
        <v>0.33610800000000002</v>
      </c>
      <c r="T14" s="104">
        <v>0.33499630000000002</v>
      </c>
      <c r="U14" s="104">
        <v>0.52207110000000001</v>
      </c>
      <c r="V14" s="104">
        <v>0.48194730000000002</v>
      </c>
      <c r="W14" s="104">
        <v>0.4476387</v>
      </c>
      <c r="X14" s="104">
        <v>0.70703340000000003</v>
      </c>
      <c r="Y14" s="104">
        <v>0.67018449999999996</v>
      </c>
      <c r="Z14" s="104">
        <v>0.5502785</v>
      </c>
      <c r="AA14" s="104">
        <v>0.51147019999999999</v>
      </c>
      <c r="AB14" s="104">
        <v>0.35907939999999999</v>
      </c>
      <c r="AC14" s="104">
        <v>0.4927918</v>
      </c>
      <c r="AD14" s="104">
        <v>0.51718059999999999</v>
      </c>
      <c r="AE14" s="104">
        <v>0.45808100000000002</v>
      </c>
      <c r="AF14" s="104">
        <v>0.353464</v>
      </c>
      <c r="AG14" s="104">
        <v>0.67140420000000001</v>
      </c>
      <c r="AH14" s="104">
        <v>0.34304839999999998</v>
      </c>
      <c r="AI14" s="104">
        <v>0.51383730000000005</v>
      </c>
      <c r="AJ14" s="104"/>
      <c r="AN14" s="128"/>
      <c r="AO14" s="128"/>
      <c r="AP14" s="118"/>
    </row>
    <row r="15" spans="1:42" s="33" customFormat="1" x14ac:dyDescent="0.25">
      <c r="A15" s="33" t="s">
        <v>33</v>
      </c>
      <c r="B15" s="34" t="s">
        <v>68</v>
      </c>
      <c r="C15" s="35" t="s">
        <v>57</v>
      </c>
      <c r="D15" s="35" t="s">
        <v>60</v>
      </c>
      <c r="E15" s="19">
        <v>0.49763819999999998</v>
      </c>
      <c r="F15" s="19">
        <v>0.48351559999999999</v>
      </c>
      <c r="G15" s="20">
        <v>0.59310759999999996</v>
      </c>
      <c r="H15" s="20">
        <v>0.73184380000000004</v>
      </c>
      <c r="I15" s="20">
        <v>0.36964049999999998</v>
      </c>
      <c r="J15" s="20">
        <v>0.6307488</v>
      </c>
      <c r="K15" s="20">
        <v>0.43745099999999998</v>
      </c>
      <c r="L15" s="20">
        <v>0.74131979999999997</v>
      </c>
      <c r="M15" s="20">
        <v>0.65997859999999997</v>
      </c>
      <c r="N15" s="20">
        <v>0.4229463</v>
      </c>
      <c r="O15" s="20">
        <v>0.36780459999999998</v>
      </c>
      <c r="P15" s="20">
        <v>0.4512835</v>
      </c>
      <c r="Q15" s="20">
        <v>0.55103120000000005</v>
      </c>
      <c r="R15" s="20">
        <v>0.40935949999999999</v>
      </c>
      <c r="S15" s="20">
        <v>0.52074620000000005</v>
      </c>
      <c r="T15" s="20">
        <v>0.54434179999999999</v>
      </c>
      <c r="U15" s="20">
        <v>0.58377990000000002</v>
      </c>
      <c r="V15" s="20">
        <v>0.33263140000000002</v>
      </c>
      <c r="W15" s="20">
        <v>0.48927789999999999</v>
      </c>
      <c r="X15" s="20">
        <v>0.5394757</v>
      </c>
      <c r="Y15" s="20">
        <v>0.457401</v>
      </c>
      <c r="Z15" s="20">
        <v>0.51830100000000001</v>
      </c>
      <c r="AA15" s="20">
        <v>0.50019809999999998</v>
      </c>
      <c r="AB15" s="20">
        <v>0.483761</v>
      </c>
      <c r="AC15" s="29">
        <v>0.50520050000000005</v>
      </c>
      <c r="AD15" s="20">
        <v>0.57328100000000004</v>
      </c>
      <c r="AE15" s="20">
        <v>0.54502499999999998</v>
      </c>
      <c r="AF15" s="20">
        <v>0.45448440000000001</v>
      </c>
      <c r="AG15" s="20">
        <v>0.43399500000000002</v>
      </c>
      <c r="AH15" s="20">
        <v>0.49034640000000002</v>
      </c>
      <c r="AI15" s="20">
        <v>0.32886520000000002</v>
      </c>
      <c r="AJ15" s="20"/>
      <c r="AK15" s="21">
        <f>IF(AI15&gt;0,(AI15-AVERAGE(Y15:AH15))/STDEV(reproductie!Y15:AH15),"NA")</f>
        <v>-1.033986790180301</v>
      </c>
      <c r="AL15" s="21">
        <f>AVERAGE(G15:AI15)</f>
        <v>0.50578023103448266</v>
      </c>
      <c r="AM15" s="21">
        <f>STDEV(G15:AI15)</f>
        <v>0.10430637483975209</v>
      </c>
      <c r="AN15" s="85">
        <v>0.56699999999999995</v>
      </c>
      <c r="AO15" s="85">
        <v>0.45</v>
      </c>
      <c r="AP15" s="75" t="s">
        <v>5</v>
      </c>
    </row>
    <row r="16" spans="1:42" x14ac:dyDescent="0.25">
      <c r="A16" s="151" t="s">
        <v>125</v>
      </c>
      <c r="B16" s="27"/>
      <c r="C16" s="18"/>
      <c r="D16" s="18"/>
      <c r="E16" s="19">
        <v>0.14513290000000001</v>
      </c>
      <c r="F16" s="19">
        <v>0.25014160000000002</v>
      </c>
      <c r="G16" s="20">
        <v>0.32914169999999998</v>
      </c>
      <c r="H16" s="20">
        <v>0.38601069999999998</v>
      </c>
      <c r="I16" s="20">
        <v>0.21967120000000001</v>
      </c>
      <c r="J16" s="20">
        <v>0.41283609999999998</v>
      </c>
      <c r="K16" s="20">
        <v>0.29819449999999997</v>
      </c>
      <c r="L16" s="20">
        <v>0.51700369999999995</v>
      </c>
      <c r="M16" s="20">
        <v>0.47739419999999999</v>
      </c>
      <c r="N16" s="20">
        <v>0.29677710000000002</v>
      </c>
      <c r="O16" s="20">
        <v>0.253</v>
      </c>
      <c r="P16" s="20">
        <v>0.31437100000000001</v>
      </c>
      <c r="Q16" s="20">
        <v>0.36889640000000001</v>
      </c>
      <c r="R16" s="20">
        <v>0.25437939999999998</v>
      </c>
      <c r="S16" s="20">
        <v>0.35374840000000002</v>
      </c>
      <c r="T16" s="20">
        <v>0.37232759999999998</v>
      </c>
      <c r="U16" s="20">
        <v>0.41257310000000003</v>
      </c>
      <c r="V16" s="20">
        <v>0.23736860000000001</v>
      </c>
      <c r="W16" s="20">
        <v>0.35899300000000001</v>
      </c>
      <c r="X16" s="20">
        <v>0.393515</v>
      </c>
      <c r="Y16" s="20">
        <v>0.33085199999999998</v>
      </c>
      <c r="Z16" s="20">
        <v>0.36869200000000002</v>
      </c>
      <c r="AA16" s="20">
        <v>0.35782760000000002</v>
      </c>
      <c r="AB16" s="20">
        <v>0.33475949999999999</v>
      </c>
      <c r="AC16" s="29">
        <v>0.3437963</v>
      </c>
      <c r="AD16" s="20">
        <v>0.40787849999999998</v>
      </c>
      <c r="AE16" s="20">
        <v>0.38974209999999998</v>
      </c>
      <c r="AF16" s="20">
        <v>0.32072879999999998</v>
      </c>
      <c r="AG16" s="20">
        <v>0.29285169999999999</v>
      </c>
      <c r="AH16" s="20">
        <v>0.32594010000000001</v>
      </c>
      <c r="AI16" s="20">
        <v>0.1920462</v>
      </c>
      <c r="AJ16" s="20"/>
      <c r="AL16" s="28"/>
      <c r="AM16" s="28"/>
      <c r="AP16" s="74"/>
    </row>
    <row r="17" spans="1:42" x14ac:dyDescent="0.25">
      <c r="B17" s="27"/>
      <c r="C17" s="18"/>
      <c r="D17" s="18"/>
      <c r="E17" s="19">
        <v>0.85250709999999996</v>
      </c>
      <c r="F17" s="19">
        <v>0.72430830000000002</v>
      </c>
      <c r="G17" s="20">
        <v>0.81240650000000003</v>
      </c>
      <c r="H17" s="20">
        <v>0.92216319999999996</v>
      </c>
      <c r="I17" s="20">
        <v>0.5498499</v>
      </c>
      <c r="J17" s="20">
        <v>0.80582620000000005</v>
      </c>
      <c r="K17" s="20">
        <v>0.58731650000000002</v>
      </c>
      <c r="L17" s="20">
        <v>0.88469249999999999</v>
      </c>
      <c r="M17" s="20">
        <v>0.80484920000000004</v>
      </c>
      <c r="N17" s="20">
        <v>0.56003709999999995</v>
      </c>
      <c r="O17" s="20">
        <v>0.4998456</v>
      </c>
      <c r="P17" s="20">
        <v>0.59599139999999995</v>
      </c>
      <c r="Q17" s="20">
        <v>0.72043699999999999</v>
      </c>
      <c r="R17" s="20">
        <v>0.58471569999999995</v>
      </c>
      <c r="S17" s="20">
        <v>0.68323270000000003</v>
      </c>
      <c r="T17" s="20">
        <v>0.70638959999999995</v>
      </c>
      <c r="U17" s="20">
        <v>0.73690770000000005</v>
      </c>
      <c r="V17" s="20">
        <v>0.44387379999999999</v>
      </c>
      <c r="W17" s="20">
        <v>0.62103589999999997</v>
      </c>
      <c r="X17" s="20">
        <v>0.67896619999999996</v>
      </c>
      <c r="Y17" s="20">
        <v>0.58969729999999998</v>
      </c>
      <c r="Z17" s="20">
        <v>0.66469900000000004</v>
      </c>
      <c r="AA17" s="20">
        <v>0.64253660000000001</v>
      </c>
      <c r="AB17" s="20">
        <v>0.63570669999999996</v>
      </c>
      <c r="AC17" s="29">
        <v>0.66552789999999995</v>
      </c>
      <c r="AD17" s="20">
        <v>0.72377060000000004</v>
      </c>
      <c r="AE17" s="20">
        <v>0.69201880000000005</v>
      </c>
      <c r="AF17" s="20">
        <v>0.59514809999999996</v>
      </c>
      <c r="AG17" s="20">
        <v>0.58672290000000005</v>
      </c>
      <c r="AH17" s="20">
        <v>0.6568678</v>
      </c>
      <c r="AI17" s="20">
        <v>0.50253119999999996</v>
      </c>
      <c r="AJ17" s="20"/>
      <c r="AL17" s="28"/>
      <c r="AM17" s="28"/>
      <c r="AP17" s="74"/>
    </row>
    <row r="18" spans="1:42" s="90" customFormat="1" x14ac:dyDescent="0.25">
      <c r="A18" s="90" t="s">
        <v>34</v>
      </c>
      <c r="B18" s="101" t="s">
        <v>68</v>
      </c>
      <c r="C18" s="102" t="s">
        <v>59</v>
      </c>
      <c r="D18" s="102" t="s">
        <v>61</v>
      </c>
      <c r="E18" s="103">
        <v>0.1002228</v>
      </c>
      <c r="F18" s="103">
        <v>0.4106707</v>
      </c>
      <c r="G18" s="104">
        <v>0.29283130000000002</v>
      </c>
      <c r="H18" s="104">
        <v>0.55823719999999999</v>
      </c>
      <c r="I18" s="104">
        <v>0.55312450000000002</v>
      </c>
      <c r="J18" s="104">
        <v>0.54561090000000001</v>
      </c>
      <c r="K18" s="104">
        <v>0.4627019</v>
      </c>
      <c r="L18" s="104">
        <v>0.49168869999999998</v>
      </c>
      <c r="M18" s="104">
        <v>0.6124115</v>
      </c>
      <c r="N18" s="104">
        <v>0.46643839999999998</v>
      </c>
      <c r="O18" s="104">
        <v>0.4101591</v>
      </c>
      <c r="P18" s="104">
        <v>0.48980960000000001</v>
      </c>
      <c r="Q18" s="104">
        <v>0.47108929999999999</v>
      </c>
      <c r="R18" s="104">
        <v>0.57227119999999998</v>
      </c>
      <c r="S18" s="104">
        <v>0.42193910000000001</v>
      </c>
      <c r="T18" s="104">
        <v>0.45842650000000001</v>
      </c>
      <c r="U18" s="104">
        <v>0.4824215</v>
      </c>
      <c r="V18" s="104">
        <v>0.44307980000000002</v>
      </c>
      <c r="W18" s="104">
        <v>0.45117780000000002</v>
      </c>
      <c r="X18" s="104">
        <v>0.51951159999999996</v>
      </c>
      <c r="Y18" s="104">
        <v>0.52231360000000004</v>
      </c>
      <c r="Z18" s="104">
        <v>0.56241649999999999</v>
      </c>
      <c r="AA18" s="104">
        <v>0.46578180000000002</v>
      </c>
      <c r="AB18" s="104">
        <v>0.38977109999999998</v>
      </c>
      <c r="AC18" s="104">
        <v>0.38960280000000003</v>
      </c>
      <c r="AD18" s="104">
        <v>0.61210419999999999</v>
      </c>
      <c r="AE18" s="104">
        <v>0.48813099999999998</v>
      </c>
      <c r="AF18" s="104">
        <v>0.60769779999999995</v>
      </c>
      <c r="AG18" s="104">
        <v>0.49748300000000001</v>
      </c>
      <c r="AH18" s="104">
        <v>0.49033019999999999</v>
      </c>
      <c r="AI18" s="104">
        <v>0.3546147</v>
      </c>
      <c r="AJ18" s="104"/>
      <c r="AK18" s="105">
        <f>IF(AI18&gt;0,(AI18-AVERAGE(Y18:AH18))/STDEV(reproductie!Y18:AH18),"NA")</f>
        <v>-1.4049108565731372</v>
      </c>
      <c r="AL18" s="105">
        <f>AVERAGE(G18:AI18)</f>
        <v>0.48562677931034492</v>
      </c>
      <c r="AM18" s="105">
        <f>STDEV(G18:AI18)</f>
        <v>7.6592720512378282E-2</v>
      </c>
      <c r="AN18" s="126">
        <v>0.54600000000000004</v>
      </c>
      <c r="AO18" s="126">
        <v>0.49199999999999999</v>
      </c>
      <c r="AP18" s="107" t="s">
        <v>6</v>
      </c>
    </row>
    <row r="19" spans="1:42" s="114" customFormat="1" x14ac:dyDescent="0.25">
      <c r="A19" s="114" t="s">
        <v>140</v>
      </c>
      <c r="B19" s="115"/>
      <c r="C19" s="116"/>
      <c r="D19" s="116"/>
      <c r="E19" s="103">
        <v>1.29751E-2</v>
      </c>
      <c r="F19" s="103">
        <v>0.2066915</v>
      </c>
      <c r="G19" s="104">
        <v>0.18510289999999999</v>
      </c>
      <c r="H19" s="104">
        <v>0.40008969999999999</v>
      </c>
      <c r="I19" s="104">
        <v>0.41982629999999999</v>
      </c>
      <c r="J19" s="104">
        <v>0.4284731</v>
      </c>
      <c r="K19" s="104">
        <v>0.35654639999999999</v>
      </c>
      <c r="L19" s="104">
        <v>0.37934820000000002</v>
      </c>
      <c r="M19" s="104">
        <v>0.48076819999999998</v>
      </c>
      <c r="N19" s="104">
        <v>0.35846329999999998</v>
      </c>
      <c r="O19" s="104">
        <v>0.31535350000000001</v>
      </c>
      <c r="P19" s="104">
        <v>0.37997439999999999</v>
      </c>
      <c r="Q19" s="104">
        <v>0.3714634</v>
      </c>
      <c r="R19" s="104">
        <v>0.45825460000000001</v>
      </c>
      <c r="S19" s="104">
        <v>0.32983960000000001</v>
      </c>
      <c r="T19" s="104">
        <v>0.35372720000000002</v>
      </c>
      <c r="U19" s="104">
        <v>0.36902380000000001</v>
      </c>
      <c r="V19" s="104">
        <v>0.3346346</v>
      </c>
      <c r="W19" s="104">
        <v>0.34777419999999998</v>
      </c>
      <c r="X19" s="104">
        <v>0.4098929</v>
      </c>
      <c r="Y19" s="104">
        <v>0.42722120000000002</v>
      </c>
      <c r="Z19" s="104">
        <v>0.46930189999999999</v>
      </c>
      <c r="AA19" s="104">
        <v>0.38345410000000002</v>
      </c>
      <c r="AB19" s="104">
        <v>0.3103127</v>
      </c>
      <c r="AC19" s="104">
        <v>0.30396669999999998</v>
      </c>
      <c r="AD19" s="104">
        <v>0.4855854</v>
      </c>
      <c r="AE19" s="104">
        <v>0.3908739</v>
      </c>
      <c r="AF19" s="104">
        <v>0.49063129999999999</v>
      </c>
      <c r="AG19" s="104">
        <v>0.39734730000000001</v>
      </c>
      <c r="AH19" s="104">
        <v>0.3755925</v>
      </c>
      <c r="AI19" s="104">
        <v>0.2492549</v>
      </c>
      <c r="AJ19" s="104"/>
      <c r="AN19" s="128"/>
      <c r="AO19" s="128"/>
      <c r="AP19" s="118"/>
    </row>
    <row r="20" spans="1:42" s="114" customFormat="1" x14ac:dyDescent="0.25">
      <c r="B20" s="115"/>
      <c r="C20" s="116"/>
      <c r="D20" s="116"/>
      <c r="E20" s="103">
        <v>0.48554310000000001</v>
      </c>
      <c r="F20" s="103">
        <v>0.65080930000000003</v>
      </c>
      <c r="G20" s="104">
        <v>0.43016070000000001</v>
      </c>
      <c r="H20" s="104">
        <v>0.7053931</v>
      </c>
      <c r="I20" s="104">
        <v>0.67919890000000005</v>
      </c>
      <c r="J20" s="104">
        <v>0.65790859999999995</v>
      </c>
      <c r="K20" s="104">
        <v>0.57235009999999997</v>
      </c>
      <c r="L20" s="104">
        <v>0.60487489999999999</v>
      </c>
      <c r="M20" s="104">
        <v>0.7294602</v>
      </c>
      <c r="N20" s="104">
        <v>0.57765219999999995</v>
      </c>
      <c r="O20" s="104">
        <v>0.51214590000000004</v>
      </c>
      <c r="P20" s="104">
        <v>0.60063759999999999</v>
      </c>
      <c r="Q20" s="104">
        <v>0.57307300000000005</v>
      </c>
      <c r="R20" s="104">
        <v>0.67909560000000002</v>
      </c>
      <c r="S20" s="104">
        <v>0.51980820000000005</v>
      </c>
      <c r="T20" s="104">
        <v>0.56693039999999995</v>
      </c>
      <c r="U20" s="104">
        <v>0.5976591</v>
      </c>
      <c r="V20" s="104">
        <v>0.55723639999999997</v>
      </c>
      <c r="W20" s="104">
        <v>0.5589769</v>
      </c>
      <c r="X20" s="104">
        <v>0.62728340000000005</v>
      </c>
      <c r="Y20" s="104">
        <v>0.61581560000000002</v>
      </c>
      <c r="Z20" s="104">
        <v>0.65133160000000001</v>
      </c>
      <c r="AA20" s="104">
        <v>0.55001679999999997</v>
      </c>
      <c r="AB20" s="104">
        <v>0.47554679999999999</v>
      </c>
      <c r="AC20" s="104">
        <v>0.4826357</v>
      </c>
      <c r="AD20" s="104">
        <v>0.72512069999999995</v>
      </c>
      <c r="AE20" s="104">
        <v>0.58629529999999996</v>
      </c>
      <c r="AF20" s="104">
        <v>0.71356660000000005</v>
      </c>
      <c r="AG20" s="104">
        <v>0.59782109999999999</v>
      </c>
      <c r="AH20" s="104">
        <v>0.60609579999999996</v>
      </c>
      <c r="AI20" s="104">
        <v>0.4762576</v>
      </c>
      <c r="AJ20" s="104"/>
      <c r="AN20" s="128"/>
      <c r="AO20" s="128"/>
      <c r="AP20" s="118"/>
    </row>
    <row r="21" spans="1:42" x14ac:dyDescent="0.25">
      <c r="A21" s="31" t="s">
        <v>35</v>
      </c>
      <c r="B21" s="17" t="s">
        <v>68</v>
      </c>
      <c r="C21" s="18" t="s">
        <v>58</v>
      </c>
      <c r="D21" s="18" t="s">
        <v>61</v>
      </c>
      <c r="E21" s="19"/>
      <c r="F21" s="19">
        <v>0.4329442</v>
      </c>
      <c r="G21" s="20">
        <v>0.4363399</v>
      </c>
      <c r="H21" s="20">
        <v>0.58589139999999995</v>
      </c>
      <c r="I21" s="20">
        <v>0.63302849999999999</v>
      </c>
      <c r="J21" s="20">
        <v>0.44945259999999998</v>
      </c>
      <c r="K21" s="20">
        <v>0.2659957</v>
      </c>
      <c r="L21" s="20">
        <v>0.56353350000000002</v>
      </c>
      <c r="M21" s="20">
        <v>0.32967990000000003</v>
      </c>
      <c r="N21" s="20">
        <v>0.51875629999999995</v>
      </c>
      <c r="O21" s="20">
        <v>0.47572239999999999</v>
      </c>
      <c r="P21" s="20">
        <v>0.29353040000000002</v>
      </c>
      <c r="Q21" s="20">
        <v>0.54645509999999997</v>
      </c>
      <c r="R21" s="20">
        <v>0.54724379999999995</v>
      </c>
      <c r="S21" s="20">
        <v>0.26195649999999998</v>
      </c>
      <c r="T21" s="20">
        <v>0.2979098</v>
      </c>
      <c r="U21" s="20">
        <v>0.57891219999999999</v>
      </c>
      <c r="V21" s="20">
        <v>0.5008283</v>
      </c>
      <c r="W21" s="20">
        <v>0.4500017</v>
      </c>
      <c r="X21" s="20">
        <v>0.29437029999999997</v>
      </c>
      <c r="Y21" s="20">
        <v>0.63011890000000004</v>
      </c>
      <c r="Z21" s="20">
        <v>0.40261429999999998</v>
      </c>
      <c r="AA21" s="20">
        <v>0.51219230000000004</v>
      </c>
      <c r="AB21" s="20">
        <v>0.33806609999999998</v>
      </c>
      <c r="AC21" s="29">
        <v>0.51113949999999997</v>
      </c>
      <c r="AD21" s="20">
        <v>0.33271830000000002</v>
      </c>
      <c r="AE21" s="20">
        <v>0.35868860000000002</v>
      </c>
      <c r="AF21" s="20">
        <v>0.51847810000000005</v>
      </c>
      <c r="AG21" s="20">
        <v>0.54040129999999997</v>
      </c>
      <c r="AH21" s="20">
        <v>0.41389599999999999</v>
      </c>
      <c r="AI21" s="20">
        <v>0.30324259999999997</v>
      </c>
      <c r="AJ21" s="20"/>
      <c r="AK21" s="21">
        <f>IF(AI21&gt;0,(AI21-AVERAGE(Y21:AH21))/STDEV(reproductie!Y21:AH21),"NA")</f>
        <v>-1.4236428479778849</v>
      </c>
      <c r="AL21" s="21">
        <f>AVERAGE(G21:AI21)</f>
        <v>0.44452290689655177</v>
      </c>
      <c r="AM21" s="21">
        <f>STDEV(G21:AI21)</f>
        <v>0.11583119009592878</v>
      </c>
      <c r="AN21" s="81">
        <v>0.51700000000000002</v>
      </c>
      <c r="AO21" s="81">
        <v>0.32400000000000001</v>
      </c>
      <c r="AP21" s="74" t="s">
        <v>7</v>
      </c>
    </row>
    <row r="22" spans="1:42" s="30" customFormat="1" x14ac:dyDescent="0.25">
      <c r="A22" s="30" t="s">
        <v>141</v>
      </c>
      <c r="B22" s="24"/>
      <c r="C22" s="25"/>
      <c r="D22" s="25"/>
      <c r="E22" s="19"/>
      <c r="F22" s="19">
        <v>0.1236284</v>
      </c>
      <c r="G22" s="20">
        <v>0.19509850000000001</v>
      </c>
      <c r="H22" s="20">
        <v>0.27365919999999999</v>
      </c>
      <c r="I22" s="20">
        <v>0.3309954</v>
      </c>
      <c r="J22" s="20">
        <v>0.24987000000000001</v>
      </c>
      <c r="K22" s="20">
        <v>0.1360286</v>
      </c>
      <c r="L22" s="20">
        <v>0.2905973</v>
      </c>
      <c r="M22" s="20">
        <v>0.18174000000000001</v>
      </c>
      <c r="N22" s="20">
        <v>0.299651</v>
      </c>
      <c r="O22" s="20">
        <v>0.26642510000000003</v>
      </c>
      <c r="P22" s="20">
        <v>0.162302</v>
      </c>
      <c r="Q22" s="20">
        <v>0.3358411</v>
      </c>
      <c r="R22" s="20">
        <v>0.33474120000000002</v>
      </c>
      <c r="S22" s="20">
        <v>0.14802119999999999</v>
      </c>
      <c r="T22" s="20">
        <v>0.15970599999999999</v>
      </c>
      <c r="U22" s="20">
        <v>0.33104729999999999</v>
      </c>
      <c r="V22" s="20">
        <v>0.3028535</v>
      </c>
      <c r="W22" s="20">
        <v>0.26727820000000002</v>
      </c>
      <c r="X22" s="20">
        <v>0.1792377</v>
      </c>
      <c r="Y22" s="20">
        <v>0.39487620000000001</v>
      </c>
      <c r="Z22" s="26">
        <v>0.26177329999999999</v>
      </c>
      <c r="AA22" s="26">
        <v>0.3384334</v>
      </c>
      <c r="AB22" s="26">
        <v>0.2142037</v>
      </c>
      <c r="AC22" s="29">
        <v>0.30746980000000002</v>
      </c>
      <c r="AD22" s="26">
        <v>0.20687800000000001</v>
      </c>
      <c r="AE22" s="26">
        <v>0.2249419</v>
      </c>
      <c r="AF22" s="26">
        <v>0.34517799999999998</v>
      </c>
      <c r="AG22" s="26">
        <v>0.35571829999999999</v>
      </c>
      <c r="AH22" s="26">
        <v>0.25900810000000002</v>
      </c>
      <c r="AI22" s="26">
        <v>0.15461530000000001</v>
      </c>
      <c r="AJ22" s="26"/>
      <c r="AK22" s="13"/>
      <c r="AN22" s="84"/>
      <c r="AO22" s="84"/>
      <c r="AP22" s="73"/>
    </row>
    <row r="23" spans="1:42" s="30" customFormat="1" x14ac:dyDescent="0.25">
      <c r="B23" s="24"/>
      <c r="C23" s="25"/>
      <c r="D23" s="25"/>
      <c r="E23" s="19"/>
      <c r="F23" s="19">
        <v>0.80515210000000004</v>
      </c>
      <c r="G23" s="20">
        <v>0.71200779999999997</v>
      </c>
      <c r="H23" s="20">
        <v>0.8415956</v>
      </c>
      <c r="I23" s="20">
        <v>0.85743519999999995</v>
      </c>
      <c r="J23" s="20">
        <v>0.66675399999999996</v>
      </c>
      <c r="K23" s="20">
        <v>0.45477519999999999</v>
      </c>
      <c r="L23" s="20">
        <v>0.80274109999999999</v>
      </c>
      <c r="M23" s="20">
        <v>0.52132120000000004</v>
      </c>
      <c r="N23" s="20">
        <v>0.73087800000000003</v>
      </c>
      <c r="O23" s="20">
        <v>0.69390989999999997</v>
      </c>
      <c r="P23" s="20">
        <v>0.4711824</v>
      </c>
      <c r="Q23" s="20">
        <v>0.74165720000000002</v>
      </c>
      <c r="R23" s="20">
        <v>0.74381629999999999</v>
      </c>
      <c r="S23" s="20">
        <v>0.42032419999999998</v>
      </c>
      <c r="T23" s="20">
        <v>0.48647210000000002</v>
      </c>
      <c r="U23" s="20">
        <v>0.79250149999999997</v>
      </c>
      <c r="V23" s="20">
        <v>0.69854369999999999</v>
      </c>
      <c r="W23" s="20">
        <v>0.64729000000000003</v>
      </c>
      <c r="X23" s="20">
        <v>0.44349660000000002</v>
      </c>
      <c r="Y23" s="20">
        <v>0.81642550000000003</v>
      </c>
      <c r="Z23" s="26">
        <v>0.56158680000000005</v>
      </c>
      <c r="AA23" s="26">
        <v>0.68305360000000004</v>
      </c>
      <c r="AB23" s="26">
        <v>0.48898229999999998</v>
      </c>
      <c r="AC23" s="29">
        <v>0.71117660000000005</v>
      </c>
      <c r="AD23" s="26">
        <v>0.4880061</v>
      </c>
      <c r="AE23" s="26">
        <v>0.5187349</v>
      </c>
      <c r="AF23" s="26">
        <v>0.68744369999999999</v>
      </c>
      <c r="AG23" s="26">
        <v>0.71461680000000005</v>
      </c>
      <c r="AH23" s="26">
        <v>0.5879181</v>
      </c>
      <c r="AI23" s="26">
        <v>0.50876010000000005</v>
      </c>
      <c r="AJ23" s="26"/>
      <c r="AK23" s="13"/>
      <c r="AN23" s="84"/>
      <c r="AO23" s="84"/>
      <c r="AP23" s="73"/>
    </row>
    <row r="24" spans="1:42" s="119" customFormat="1" x14ac:dyDescent="0.25">
      <c r="A24" s="89" t="s">
        <v>36</v>
      </c>
      <c r="B24" s="101" t="s">
        <v>68</v>
      </c>
      <c r="C24" s="102" t="s">
        <v>57</v>
      </c>
      <c r="D24" s="102" t="s">
        <v>60</v>
      </c>
      <c r="E24" s="103">
        <v>8.3628900000000006E-2</v>
      </c>
      <c r="F24" s="103">
        <v>0.1167893</v>
      </c>
      <c r="G24" s="104">
        <v>0.32913249999999999</v>
      </c>
      <c r="H24" s="104">
        <v>0.20983180000000001</v>
      </c>
      <c r="I24" s="104">
        <v>0.39488810000000002</v>
      </c>
      <c r="J24" s="104">
        <v>0.46625699999999998</v>
      </c>
      <c r="K24" s="104">
        <v>0.30854979999999999</v>
      </c>
      <c r="L24" s="104">
        <v>0.32951150000000001</v>
      </c>
      <c r="M24" s="104">
        <v>0.2700765</v>
      </c>
      <c r="N24" s="104">
        <v>0.37158439999999998</v>
      </c>
      <c r="O24" s="104">
        <v>0.23022390000000001</v>
      </c>
      <c r="P24" s="104">
        <v>0.44446629999999998</v>
      </c>
      <c r="Q24" s="104">
        <v>0.32419680000000001</v>
      </c>
      <c r="R24" s="104">
        <v>0.33943289999999998</v>
      </c>
      <c r="S24" s="104">
        <v>0.34185349999999998</v>
      </c>
      <c r="T24" s="104">
        <v>0.39412629999999998</v>
      </c>
      <c r="U24" s="106">
        <v>0.32720759999999999</v>
      </c>
      <c r="V24" s="104">
        <v>0.16476560000000001</v>
      </c>
      <c r="W24" s="104">
        <v>0.37112859999999998</v>
      </c>
      <c r="X24" s="104">
        <v>0.30552380000000001</v>
      </c>
      <c r="Y24" s="104">
        <v>0.30773149999999999</v>
      </c>
      <c r="Z24" s="104">
        <v>0.39160980000000001</v>
      </c>
      <c r="AA24" s="104">
        <v>0.37817899999999999</v>
      </c>
      <c r="AB24" s="104">
        <v>0.21900510000000001</v>
      </c>
      <c r="AC24" s="104">
        <v>0.39003880000000002</v>
      </c>
      <c r="AD24" s="104">
        <v>0.46525719999999998</v>
      </c>
      <c r="AE24" s="104">
        <v>0.32085439999999998</v>
      </c>
      <c r="AF24" s="104">
        <v>0.290688</v>
      </c>
      <c r="AG24" s="104">
        <v>0.35101559999999998</v>
      </c>
      <c r="AH24" s="104">
        <v>0.29996610000000001</v>
      </c>
      <c r="AI24" s="104">
        <v>0.41906929999999998</v>
      </c>
      <c r="AJ24" s="104"/>
      <c r="AK24" s="105">
        <f>IF(AI24&gt;0,(AI24-AVERAGE(Y24:AH24))/STDEV(reproductie!Y24:AH24),"NA")</f>
        <v>0.13480634285794885</v>
      </c>
      <c r="AL24" s="105">
        <f>AVERAGE(G24:AI24)</f>
        <v>0.33641971379310348</v>
      </c>
      <c r="AM24" s="105">
        <f>STDEV(G24:AI24)</f>
        <v>7.3332623695449059E-2</v>
      </c>
      <c r="AN24" s="129">
        <v>0.46500000000000002</v>
      </c>
      <c r="AO24" s="129">
        <v>0.47899999999999998</v>
      </c>
      <c r="AP24" s="120" t="s">
        <v>9</v>
      </c>
    </row>
    <row r="25" spans="1:42" s="90" customFormat="1" x14ac:dyDescent="0.25">
      <c r="A25" s="154" t="s">
        <v>113</v>
      </c>
      <c r="B25" s="121"/>
      <c r="C25" s="102"/>
      <c r="D25" s="102"/>
      <c r="E25" s="103">
        <v>1.09245E-2</v>
      </c>
      <c r="F25" s="103">
        <v>3.63051E-2</v>
      </c>
      <c r="G25" s="104">
        <v>0.21206439999999999</v>
      </c>
      <c r="H25" s="104">
        <v>0.1187154</v>
      </c>
      <c r="I25" s="104">
        <v>0.26561820000000003</v>
      </c>
      <c r="J25" s="104">
        <v>0.34948869999999999</v>
      </c>
      <c r="K25" s="104">
        <v>0.2318481</v>
      </c>
      <c r="L25" s="104">
        <v>0.2443728</v>
      </c>
      <c r="M25" s="104">
        <v>0.19387760000000001</v>
      </c>
      <c r="N25" s="104">
        <v>0.2670246</v>
      </c>
      <c r="O25" s="104">
        <v>0.16639390000000001</v>
      </c>
      <c r="P25" s="104">
        <v>0.32709919999999998</v>
      </c>
      <c r="Q25" s="104">
        <v>0.2210395</v>
      </c>
      <c r="R25" s="104">
        <v>0.2377813</v>
      </c>
      <c r="S25" s="104">
        <v>0.25456990000000002</v>
      </c>
      <c r="T25" s="104">
        <v>0.3057803</v>
      </c>
      <c r="U25" s="106">
        <v>0.2498177</v>
      </c>
      <c r="V25" s="104">
        <v>0.11952359999999999</v>
      </c>
      <c r="W25" s="104">
        <v>0.27920010000000001</v>
      </c>
      <c r="X25" s="104">
        <v>0.23348099999999999</v>
      </c>
      <c r="Y25" s="104">
        <v>0.2370758</v>
      </c>
      <c r="Z25" s="104">
        <v>0.30465730000000002</v>
      </c>
      <c r="AA25" s="104">
        <v>0.29594910000000002</v>
      </c>
      <c r="AB25" s="104">
        <v>0.1614034</v>
      </c>
      <c r="AC25" s="104">
        <v>0.2981415</v>
      </c>
      <c r="AD25" s="104">
        <v>0.3729364</v>
      </c>
      <c r="AE25" s="104">
        <v>0.25626640000000001</v>
      </c>
      <c r="AF25" s="104">
        <v>0.23129810000000001</v>
      </c>
      <c r="AG25" s="104">
        <v>0.27840169999999997</v>
      </c>
      <c r="AH25" s="104">
        <v>0.23797579999999999</v>
      </c>
      <c r="AI25" s="104">
        <v>0.32761289999999998</v>
      </c>
      <c r="AJ25" s="104"/>
      <c r="AL25" s="109"/>
      <c r="AM25" s="109"/>
      <c r="AN25" s="126"/>
      <c r="AO25" s="126"/>
      <c r="AP25" s="107"/>
    </row>
    <row r="26" spans="1:42" s="90" customFormat="1" x14ac:dyDescent="0.25">
      <c r="B26" s="121"/>
      <c r="C26" s="102"/>
      <c r="D26" s="102"/>
      <c r="E26" s="103">
        <v>0.42989040000000001</v>
      </c>
      <c r="F26" s="103">
        <v>0.3170055</v>
      </c>
      <c r="G26" s="104">
        <v>0.4721051</v>
      </c>
      <c r="H26" s="104">
        <v>0.34361459999999999</v>
      </c>
      <c r="I26" s="104">
        <v>0.54074619999999995</v>
      </c>
      <c r="J26" s="104">
        <v>0.58684380000000003</v>
      </c>
      <c r="K26" s="104">
        <v>0.39749570000000001</v>
      </c>
      <c r="L26" s="104">
        <v>0.42752960000000001</v>
      </c>
      <c r="M26" s="104">
        <v>0.36274699999999999</v>
      </c>
      <c r="N26" s="104">
        <v>0.48973129999999998</v>
      </c>
      <c r="O26" s="104">
        <v>0.30945010000000001</v>
      </c>
      <c r="P26" s="104">
        <v>0.56837510000000002</v>
      </c>
      <c r="Q26" s="104">
        <v>0.44781969999999999</v>
      </c>
      <c r="R26" s="104">
        <v>0.45840570000000003</v>
      </c>
      <c r="S26" s="104">
        <v>0.44134519999999999</v>
      </c>
      <c r="T26" s="104">
        <v>0.48998170000000002</v>
      </c>
      <c r="U26" s="106">
        <v>0.41529949999999999</v>
      </c>
      <c r="V26" s="104">
        <v>0.2227991</v>
      </c>
      <c r="W26" s="104">
        <v>0.47344399999999998</v>
      </c>
      <c r="X26" s="104">
        <v>0.3885285</v>
      </c>
      <c r="Y26" s="104">
        <v>0.3887158</v>
      </c>
      <c r="Z26" s="104">
        <v>0.48603279999999999</v>
      </c>
      <c r="AA26" s="104">
        <v>0.46806700000000001</v>
      </c>
      <c r="AB26" s="104">
        <v>0.29005350000000002</v>
      </c>
      <c r="AC26" s="104">
        <v>0.4904674</v>
      </c>
      <c r="AD26" s="104">
        <v>0.56002130000000006</v>
      </c>
      <c r="AE26" s="104">
        <v>0.39311659999999998</v>
      </c>
      <c r="AF26" s="104">
        <v>0.35822080000000001</v>
      </c>
      <c r="AG26" s="104">
        <v>0.43125010000000003</v>
      </c>
      <c r="AH26" s="104">
        <v>0.37025829999999998</v>
      </c>
      <c r="AI26" s="104">
        <v>0.51644679999999998</v>
      </c>
      <c r="AJ26" s="104"/>
      <c r="AL26" s="109"/>
      <c r="AM26" s="109"/>
      <c r="AN26" s="126"/>
      <c r="AO26" s="126"/>
      <c r="AP26" s="107"/>
    </row>
    <row r="27" spans="1:42" x14ac:dyDescent="0.25">
      <c r="A27" s="13" t="s">
        <v>37</v>
      </c>
      <c r="B27" s="17" t="s">
        <v>68</v>
      </c>
      <c r="C27" s="18" t="s">
        <v>57</v>
      </c>
      <c r="D27" s="18" t="s">
        <v>60</v>
      </c>
      <c r="E27" s="19"/>
      <c r="F27" s="19">
        <v>0.4140083</v>
      </c>
      <c r="G27" s="20">
        <v>0.3311422</v>
      </c>
      <c r="H27" s="20">
        <v>0.46696189999999999</v>
      </c>
      <c r="I27" s="20">
        <v>0.30849660000000001</v>
      </c>
      <c r="J27" s="20">
        <v>0.33305109999999999</v>
      </c>
      <c r="K27" s="20">
        <v>0.32134249999999998</v>
      </c>
      <c r="L27" s="20">
        <v>0.30208020000000002</v>
      </c>
      <c r="M27" s="20">
        <v>0.4017232</v>
      </c>
      <c r="N27" s="20">
        <v>0.44986530000000002</v>
      </c>
      <c r="O27" s="20">
        <v>0.2907671</v>
      </c>
      <c r="P27" s="20">
        <v>0.38082549999999998</v>
      </c>
      <c r="Q27" s="20">
        <v>0.43843660000000001</v>
      </c>
      <c r="R27" s="20">
        <v>0.36076229999999998</v>
      </c>
      <c r="S27" s="20">
        <v>0.3317928</v>
      </c>
      <c r="T27" s="20">
        <v>0.4423011</v>
      </c>
      <c r="U27" s="20">
        <v>0.46180690000000002</v>
      </c>
      <c r="V27" s="20">
        <v>0.41652460000000002</v>
      </c>
      <c r="W27" s="20">
        <v>0.28743200000000002</v>
      </c>
      <c r="X27" s="20">
        <v>0.32981280000000002</v>
      </c>
      <c r="Y27" s="20">
        <v>0.40111540000000001</v>
      </c>
      <c r="Z27" s="20">
        <v>0.25441560000000002</v>
      </c>
      <c r="AA27" s="20">
        <v>0.3580488</v>
      </c>
      <c r="AB27" s="20">
        <v>0.3671141</v>
      </c>
      <c r="AC27" s="20">
        <v>0.45672069999999998</v>
      </c>
      <c r="AD27" s="20">
        <v>0.3634386</v>
      </c>
      <c r="AE27" s="20">
        <v>0.40892230000000002</v>
      </c>
      <c r="AF27" s="29">
        <v>0.41034690000000001</v>
      </c>
      <c r="AG27" s="29">
        <v>0.41259630000000003</v>
      </c>
      <c r="AH27" s="29">
        <v>0.339868</v>
      </c>
      <c r="AI27" s="29">
        <v>0.58509560000000005</v>
      </c>
      <c r="AJ27" s="20"/>
      <c r="AK27" s="21">
        <f>IF(AI27&gt;0,(AI27-AVERAGE(Y27:AH27))/STDEV(reproductie!Y27:AH27),"NA")</f>
        <v>0.99858584056544897</v>
      </c>
      <c r="AL27" s="21">
        <f>AVERAGE(G27:AI27)</f>
        <v>0.37975196551724139</v>
      </c>
      <c r="AM27" s="21">
        <f>STDEV(G27:AI27)</f>
        <v>7.0386085928192593E-2</v>
      </c>
      <c r="AN27" s="81">
        <v>0.45524910000000002</v>
      </c>
      <c r="AO27" s="81">
        <v>0.24299999999999999</v>
      </c>
      <c r="AP27" s="74" t="s">
        <v>10</v>
      </c>
    </row>
    <row r="28" spans="1:42" s="30" customFormat="1" x14ac:dyDescent="0.25">
      <c r="A28" s="30" t="s">
        <v>149</v>
      </c>
      <c r="B28" s="24"/>
      <c r="C28" s="25"/>
      <c r="D28" s="25"/>
      <c r="E28" s="19"/>
      <c r="F28" s="19">
        <v>0.18621090000000001</v>
      </c>
      <c r="G28" s="20">
        <v>0.19559650000000001</v>
      </c>
      <c r="H28" s="20">
        <v>0.28489599999999998</v>
      </c>
      <c r="I28" s="20">
        <v>0.17823539999999999</v>
      </c>
      <c r="J28" s="20">
        <v>0.2002555</v>
      </c>
      <c r="K28" s="20">
        <v>0.18210170000000001</v>
      </c>
      <c r="L28" s="20">
        <v>0.1788312</v>
      </c>
      <c r="M28" s="20">
        <v>0.24473249999999999</v>
      </c>
      <c r="N28" s="20">
        <v>0.27294439999999998</v>
      </c>
      <c r="O28" s="20">
        <v>0.17374410000000001</v>
      </c>
      <c r="P28" s="20">
        <v>0.2384471</v>
      </c>
      <c r="Q28" s="20">
        <v>0.2828273</v>
      </c>
      <c r="R28" s="20">
        <v>0.2258973</v>
      </c>
      <c r="S28" s="20">
        <v>0.2054937</v>
      </c>
      <c r="T28" s="20">
        <v>0.27328259999999999</v>
      </c>
      <c r="U28" s="20">
        <v>0.29887350000000001</v>
      </c>
      <c r="V28" s="20">
        <v>0.26878350000000001</v>
      </c>
      <c r="W28" s="20">
        <v>0.1720592</v>
      </c>
      <c r="X28" s="20">
        <v>0.19810230000000001</v>
      </c>
      <c r="Y28" s="20">
        <v>0.24062330000000001</v>
      </c>
      <c r="Z28" s="20">
        <v>0.14724699999999999</v>
      </c>
      <c r="AA28" s="20">
        <v>0.2185976</v>
      </c>
      <c r="AB28" s="20">
        <v>0.2248175</v>
      </c>
      <c r="AC28" s="20">
        <v>0.2929793</v>
      </c>
      <c r="AD28" s="20">
        <v>0.23211709999999999</v>
      </c>
      <c r="AE28" s="20">
        <v>0.2759566</v>
      </c>
      <c r="AF28" s="29">
        <v>0.2749373</v>
      </c>
      <c r="AG28" s="29">
        <v>0.26126129999999997</v>
      </c>
      <c r="AH28" s="29">
        <v>0.2151681</v>
      </c>
      <c r="AI28" s="29">
        <v>0.35669139999999999</v>
      </c>
      <c r="AJ28" s="20"/>
      <c r="AK28" s="13"/>
      <c r="AN28" s="84"/>
      <c r="AO28" s="84"/>
      <c r="AP28" s="73"/>
    </row>
    <row r="29" spans="1:42" s="30" customFormat="1" x14ac:dyDescent="0.25">
      <c r="B29" s="24"/>
      <c r="C29" s="25"/>
      <c r="D29" s="25"/>
      <c r="E29" s="19"/>
      <c r="F29" s="19">
        <v>0.68567619999999996</v>
      </c>
      <c r="G29" s="20">
        <v>0.5019998</v>
      </c>
      <c r="H29" s="20">
        <v>0.65827429999999998</v>
      </c>
      <c r="I29" s="20">
        <v>0.4785219</v>
      </c>
      <c r="J29" s="20">
        <v>0.49896580000000001</v>
      </c>
      <c r="K29" s="20">
        <v>0.50173860000000003</v>
      </c>
      <c r="L29" s="20">
        <v>0.46243669999999998</v>
      </c>
      <c r="M29" s="20">
        <v>0.58183859999999998</v>
      </c>
      <c r="N29" s="20">
        <v>0.64044699999999999</v>
      </c>
      <c r="O29" s="20">
        <v>0.44423249999999997</v>
      </c>
      <c r="P29" s="20">
        <v>0.54713970000000001</v>
      </c>
      <c r="Q29" s="20">
        <v>0.60717699999999997</v>
      </c>
      <c r="R29" s="20">
        <v>0.52186350000000004</v>
      </c>
      <c r="S29" s="20">
        <v>0.488035</v>
      </c>
      <c r="T29" s="20">
        <v>0.62583140000000004</v>
      </c>
      <c r="U29" s="20">
        <v>0.63332949999999999</v>
      </c>
      <c r="V29" s="20">
        <v>0.58095370000000002</v>
      </c>
      <c r="W29" s="20">
        <v>0.43913469999999999</v>
      </c>
      <c r="X29" s="20">
        <v>0.49503380000000002</v>
      </c>
      <c r="Y29" s="20">
        <v>0.5860417</v>
      </c>
      <c r="Z29" s="20">
        <v>0.40274500000000002</v>
      </c>
      <c r="AA29" s="20">
        <v>0.52651800000000004</v>
      </c>
      <c r="AB29" s="20">
        <v>0.53707550000000004</v>
      </c>
      <c r="AC29" s="20">
        <v>0.63038179999999999</v>
      </c>
      <c r="AD29" s="20">
        <v>0.51885460000000005</v>
      </c>
      <c r="AE29" s="20">
        <v>0.55669590000000002</v>
      </c>
      <c r="AF29" s="29">
        <v>0.56085989999999997</v>
      </c>
      <c r="AG29" s="29">
        <v>0.58247400000000005</v>
      </c>
      <c r="AH29" s="29">
        <v>0.49157200000000001</v>
      </c>
      <c r="AI29" s="29">
        <v>0.78197419999999995</v>
      </c>
      <c r="AJ29" s="20"/>
      <c r="AK29" s="13"/>
      <c r="AN29" s="84"/>
      <c r="AO29" s="84"/>
      <c r="AP29" s="73"/>
    </row>
    <row r="30" spans="1:42" s="90" customFormat="1" x14ac:dyDescent="0.25">
      <c r="A30" s="90" t="s">
        <v>64</v>
      </c>
      <c r="B30" s="101" t="s">
        <v>68</v>
      </c>
      <c r="C30" s="102" t="s">
        <v>57</v>
      </c>
      <c r="D30" s="102" t="s">
        <v>60</v>
      </c>
      <c r="E30" s="103">
        <v>0.65196639999999995</v>
      </c>
      <c r="F30" s="103">
        <v>0.49746800000000002</v>
      </c>
      <c r="G30" s="104">
        <v>0.40397860000000002</v>
      </c>
      <c r="H30" s="104">
        <v>0.37238599999999999</v>
      </c>
      <c r="I30" s="104">
        <v>0.45162449999999998</v>
      </c>
      <c r="J30" s="104">
        <v>0.47183829999999999</v>
      </c>
      <c r="K30" s="104">
        <v>0.4323419</v>
      </c>
      <c r="L30" s="104">
        <v>0.37063499999999999</v>
      </c>
      <c r="M30" s="104">
        <v>0.46867140000000002</v>
      </c>
      <c r="N30" s="104">
        <v>0.5798837</v>
      </c>
      <c r="O30" s="104">
        <v>0.47401779999999999</v>
      </c>
      <c r="P30" s="104">
        <v>0.49363859999999998</v>
      </c>
      <c r="Q30" s="104">
        <v>0.42002149999999999</v>
      </c>
      <c r="R30" s="104">
        <v>0.49293399999999998</v>
      </c>
      <c r="S30" s="104">
        <v>0.52171820000000002</v>
      </c>
      <c r="T30" s="104">
        <v>0.52356499999999995</v>
      </c>
      <c r="U30" s="104">
        <v>0.52617029999999998</v>
      </c>
      <c r="V30" s="104">
        <v>0.4671421</v>
      </c>
      <c r="W30" s="104">
        <v>0.40354430000000002</v>
      </c>
      <c r="X30" s="104">
        <v>0.57872809999999997</v>
      </c>
      <c r="Y30" s="104">
        <v>0.42267490000000002</v>
      </c>
      <c r="Z30" s="104">
        <v>0.44715329999999998</v>
      </c>
      <c r="AA30" s="104">
        <v>0.58576620000000001</v>
      </c>
      <c r="AB30" s="104">
        <v>0.3761737</v>
      </c>
      <c r="AC30" s="104">
        <v>0.41129100000000002</v>
      </c>
      <c r="AD30" s="104">
        <v>0.44446219999999997</v>
      </c>
      <c r="AE30" s="104">
        <v>0.45269480000000001</v>
      </c>
      <c r="AF30" s="104">
        <v>0.27898020000000001</v>
      </c>
      <c r="AG30" s="104">
        <v>0.44102710000000001</v>
      </c>
      <c r="AH30" s="104">
        <v>0.37341180000000002</v>
      </c>
      <c r="AI30" s="104">
        <v>0.43670170000000003</v>
      </c>
      <c r="AJ30" s="104"/>
      <c r="AK30" s="105">
        <f>IF(AI30&gt;0,(AI30-AVERAGE(Y30:AH30))/STDEV(reproductie!Y30:AH30),"NA")</f>
        <v>8.6608994007318113E-2</v>
      </c>
      <c r="AL30" s="105">
        <f>AVERAGE(G30:AI30)</f>
        <v>0.45252331724137929</v>
      </c>
      <c r="AM30" s="105">
        <f>STDEV(G30:AI30)</f>
        <v>6.9285618224394094E-2</v>
      </c>
      <c r="AN30" s="126">
        <v>0.38800000000000001</v>
      </c>
      <c r="AO30" s="126">
        <v>0.39900000000000002</v>
      </c>
      <c r="AP30" s="107" t="s">
        <v>11</v>
      </c>
    </row>
    <row r="31" spans="1:42" s="114" customFormat="1" x14ac:dyDescent="0.25">
      <c r="A31" s="114" t="s">
        <v>114</v>
      </c>
      <c r="B31" s="115"/>
      <c r="C31" s="116"/>
      <c r="D31" s="116"/>
      <c r="E31" s="103">
        <v>0.48273110000000002</v>
      </c>
      <c r="F31" s="103">
        <v>0.4112961</v>
      </c>
      <c r="G31" s="104">
        <v>0.34419820000000001</v>
      </c>
      <c r="H31" s="104">
        <v>0.31634620000000002</v>
      </c>
      <c r="I31" s="104">
        <v>0.38631949999999998</v>
      </c>
      <c r="J31" s="104">
        <v>0.40923700000000002</v>
      </c>
      <c r="K31" s="104">
        <v>0.37699899999999997</v>
      </c>
      <c r="L31" s="104">
        <v>0.32059870000000001</v>
      </c>
      <c r="M31" s="104">
        <v>0.40875980000000001</v>
      </c>
      <c r="N31" s="104">
        <v>0.51112579999999996</v>
      </c>
      <c r="O31" s="104">
        <v>0.41717340000000003</v>
      </c>
      <c r="P31" s="104">
        <v>0.4313768</v>
      </c>
      <c r="Q31" s="104">
        <v>0.36215750000000002</v>
      </c>
      <c r="R31" s="104">
        <v>0.42820710000000001</v>
      </c>
      <c r="S31" s="104">
        <v>0.4547619</v>
      </c>
      <c r="T31" s="104">
        <v>0.459818</v>
      </c>
      <c r="U31" s="104">
        <v>0.46547620000000001</v>
      </c>
      <c r="V31" s="104">
        <v>0.41361059999999999</v>
      </c>
      <c r="W31" s="104">
        <v>0.34941729999999999</v>
      </c>
      <c r="X31" s="104">
        <v>0.50685690000000005</v>
      </c>
      <c r="Y31" s="104">
        <v>0.36934460000000002</v>
      </c>
      <c r="Z31" s="104">
        <v>0.3903722</v>
      </c>
      <c r="AA31" s="104">
        <v>0.51104769999999999</v>
      </c>
      <c r="AB31" s="104">
        <v>0.3198493</v>
      </c>
      <c r="AC31" s="104">
        <v>0.3497635</v>
      </c>
      <c r="AD31" s="104">
        <v>0.38078390000000001</v>
      </c>
      <c r="AE31" s="104">
        <v>0.38605099999999998</v>
      </c>
      <c r="AF31" s="104">
        <v>0.23272889999999999</v>
      </c>
      <c r="AG31" s="104">
        <v>0.3674</v>
      </c>
      <c r="AH31" s="104">
        <v>0.30752829999999998</v>
      </c>
      <c r="AI31" s="104">
        <v>0.34821180000000002</v>
      </c>
      <c r="AJ31" s="104"/>
      <c r="AN31" s="128"/>
      <c r="AO31" s="128"/>
      <c r="AP31" s="118"/>
    </row>
    <row r="32" spans="1:42" s="114" customFormat="1" x14ac:dyDescent="0.25">
      <c r="B32" s="115"/>
      <c r="C32" s="116"/>
      <c r="D32" s="116"/>
      <c r="E32" s="103">
        <v>0.78992799999999996</v>
      </c>
      <c r="F32" s="103">
        <v>0.58379060000000005</v>
      </c>
      <c r="G32" s="104">
        <v>0.466752</v>
      </c>
      <c r="H32" s="104">
        <v>0.43207879999999999</v>
      </c>
      <c r="I32" s="104">
        <v>0.51863930000000003</v>
      </c>
      <c r="J32" s="104">
        <v>0.53533799999999998</v>
      </c>
      <c r="K32" s="104">
        <v>0.48942669999999999</v>
      </c>
      <c r="L32" s="104">
        <v>0.42361149999999997</v>
      </c>
      <c r="M32" s="104">
        <v>0.52949999999999997</v>
      </c>
      <c r="N32" s="104">
        <v>0.64567490000000005</v>
      </c>
      <c r="O32" s="104">
        <v>0.53154380000000001</v>
      </c>
      <c r="P32" s="104">
        <v>0.55609839999999999</v>
      </c>
      <c r="Q32" s="104">
        <v>0.48017100000000001</v>
      </c>
      <c r="R32" s="104">
        <v>0.55789860000000002</v>
      </c>
      <c r="S32" s="104">
        <v>0.58790319999999996</v>
      </c>
      <c r="T32" s="104">
        <v>0.5865534</v>
      </c>
      <c r="U32" s="104">
        <v>0.58610070000000003</v>
      </c>
      <c r="V32" s="104">
        <v>0.52144100000000004</v>
      </c>
      <c r="W32" s="104">
        <v>0.46012599999999998</v>
      </c>
      <c r="X32" s="104">
        <v>0.64741130000000002</v>
      </c>
      <c r="Y32" s="104">
        <v>0.47787079999999998</v>
      </c>
      <c r="Z32" s="104">
        <v>0.50534710000000005</v>
      </c>
      <c r="AA32" s="104">
        <v>0.65673599999999999</v>
      </c>
      <c r="AB32" s="104">
        <v>0.43605769999999999</v>
      </c>
      <c r="AC32" s="104">
        <v>0.47572340000000002</v>
      </c>
      <c r="AD32" s="104">
        <v>0.51001839999999998</v>
      </c>
      <c r="AE32" s="104">
        <v>0.52107890000000001</v>
      </c>
      <c r="AF32" s="104">
        <v>0.33046429999999999</v>
      </c>
      <c r="AG32" s="104">
        <v>0.51734239999999998</v>
      </c>
      <c r="AH32" s="104">
        <v>0.44435269999999999</v>
      </c>
      <c r="AI32" s="104">
        <v>0.52941360000000004</v>
      </c>
      <c r="AJ32" s="104"/>
      <c r="AN32" s="128"/>
      <c r="AO32" s="128"/>
      <c r="AP32" s="118"/>
    </row>
    <row r="33" spans="1:42" x14ac:dyDescent="0.25">
      <c r="A33" s="13" t="s">
        <v>39</v>
      </c>
      <c r="B33" s="17" t="s">
        <v>68</v>
      </c>
      <c r="C33" s="18" t="s">
        <v>57</v>
      </c>
      <c r="D33" s="18" t="s">
        <v>59</v>
      </c>
      <c r="E33" s="19"/>
      <c r="F33" s="19">
        <v>0.1481017</v>
      </c>
      <c r="G33" s="20">
        <v>0.22039030000000001</v>
      </c>
      <c r="H33" s="20">
        <v>0.39691690000000002</v>
      </c>
      <c r="I33" s="20">
        <v>0.56296009999999996</v>
      </c>
      <c r="J33" s="20">
        <v>0.21988840000000001</v>
      </c>
      <c r="K33" s="20">
        <v>0.50054449999999995</v>
      </c>
      <c r="L33" s="20">
        <v>0.32877709999999999</v>
      </c>
      <c r="M33" s="20">
        <v>0.15856619999999999</v>
      </c>
      <c r="N33" s="20">
        <v>0.49018869999999998</v>
      </c>
      <c r="O33" s="20">
        <v>0.30888739999999998</v>
      </c>
      <c r="P33" s="20">
        <v>0.33824149999999997</v>
      </c>
      <c r="Q33" s="20">
        <v>0.44457730000000001</v>
      </c>
      <c r="R33" s="20">
        <v>0.53752480000000002</v>
      </c>
      <c r="S33" s="20">
        <v>0.38415349999999998</v>
      </c>
      <c r="T33" s="20">
        <v>0.58478269999999999</v>
      </c>
      <c r="U33" s="20">
        <v>0.44422410000000001</v>
      </c>
      <c r="V33" s="20">
        <v>0.33452999999999999</v>
      </c>
      <c r="W33" s="20">
        <v>0.25033250000000001</v>
      </c>
      <c r="X33" s="20">
        <v>0.38154880000000002</v>
      </c>
      <c r="Y33" s="20">
        <v>0.43925999999999998</v>
      </c>
      <c r="Z33" s="20">
        <v>0.33703280000000002</v>
      </c>
      <c r="AA33" s="20">
        <v>0.366645</v>
      </c>
      <c r="AB33" s="20">
        <v>0.4109661</v>
      </c>
      <c r="AC33" s="29">
        <v>0.32963930000000002</v>
      </c>
      <c r="AD33" s="20">
        <v>0.26228629999999997</v>
      </c>
      <c r="AE33" s="20">
        <v>0.29741040000000002</v>
      </c>
      <c r="AF33" s="20">
        <v>0.23521600000000001</v>
      </c>
      <c r="AG33" s="20">
        <v>0.3484333</v>
      </c>
      <c r="AH33" s="20">
        <v>0.49271579999999998</v>
      </c>
      <c r="AI33" s="20">
        <v>0.27370420000000001</v>
      </c>
      <c r="AJ33" s="20"/>
      <c r="AK33" s="164">
        <f>IF(AI33&gt;0,(AI33-AVERAGE(Y33:AH33))/STDEV(reproductie!Y33:AH33),"NA")</f>
        <v>-0.31764745862109933</v>
      </c>
      <c r="AL33" s="21">
        <f>AVERAGE(G33:AI33)</f>
        <v>0.36828772413793098</v>
      </c>
      <c r="AM33" s="21">
        <f>STDEV(G33:AI33)</f>
        <v>0.10948592424612563</v>
      </c>
      <c r="AN33" s="81">
        <v>0.40300000000000002</v>
      </c>
      <c r="AO33" s="81">
        <v>0.33700000000000002</v>
      </c>
      <c r="AP33" s="74" t="s">
        <v>12</v>
      </c>
    </row>
    <row r="34" spans="1:42" s="30" customFormat="1" x14ac:dyDescent="0.25">
      <c r="A34" s="30" t="s">
        <v>138</v>
      </c>
      <c r="B34" s="24"/>
      <c r="C34" s="25"/>
      <c r="D34" s="25"/>
      <c r="E34" s="19"/>
      <c r="F34" s="19">
        <v>1.7179900000000001E-2</v>
      </c>
      <c r="G34" s="20">
        <v>2.2583900000000001E-2</v>
      </c>
      <c r="H34" s="20">
        <v>6.3565399999999994E-2</v>
      </c>
      <c r="I34" s="20">
        <v>0.12004140000000001</v>
      </c>
      <c r="J34" s="20">
        <v>6.1592300000000003E-2</v>
      </c>
      <c r="K34" s="20">
        <v>0.14761730000000001</v>
      </c>
      <c r="L34" s="20">
        <v>0.1022212</v>
      </c>
      <c r="M34" s="20">
        <v>4.6846699999999998E-2</v>
      </c>
      <c r="N34" s="20">
        <v>0.1679051</v>
      </c>
      <c r="O34" s="20">
        <v>0.119159</v>
      </c>
      <c r="P34" s="20">
        <v>0.1294418</v>
      </c>
      <c r="Q34" s="20">
        <v>0.16766610000000001</v>
      </c>
      <c r="R34" s="20">
        <v>0.2513995</v>
      </c>
      <c r="S34" s="20">
        <v>0.212115</v>
      </c>
      <c r="T34" s="20">
        <v>0.33408270000000001</v>
      </c>
      <c r="U34" s="20">
        <v>0.21482609999999999</v>
      </c>
      <c r="V34" s="20">
        <v>0.1490457</v>
      </c>
      <c r="W34" s="20">
        <v>0.10311339999999999</v>
      </c>
      <c r="X34" s="20">
        <v>0.17727770000000001</v>
      </c>
      <c r="Y34" s="20">
        <v>0.24174850000000001</v>
      </c>
      <c r="Z34" s="20">
        <v>0.19065119999999999</v>
      </c>
      <c r="AA34" s="20">
        <v>0.21066199999999999</v>
      </c>
      <c r="AB34" s="20">
        <v>0.21663170000000001</v>
      </c>
      <c r="AC34" s="29">
        <v>0.1782213</v>
      </c>
      <c r="AD34" s="20">
        <v>0.12657370000000001</v>
      </c>
      <c r="AE34" s="20">
        <v>0.1429484</v>
      </c>
      <c r="AF34" s="20">
        <v>0.1095863</v>
      </c>
      <c r="AG34" s="20">
        <v>0.14631240000000001</v>
      </c>
      <c r="AH34" s="20">
        <v>0.23104420000000001</v>
      </c>
      <c r="AI34" s="20">
        <v>0.1105616</v>
      </c>
      <c r="AJ34" s="20"/>
      <c r="AK34" s="12"/>
      <c r="AL34" s="13"/>
      <c r="AM34" s="13"/>
      <c r="AN34" s="84"/>
      <c r="AO34" s="84"/>
      <c r="AP34" s="73"/>
    </row>
    <row r="35" spans="1:42" s="30" customFormat="1" x14ac:dyDescent="0.25">
      <c r="B35" s="24"/>
      <c r="C35" s="25"/>
      <c r="D35" s="25"/>
      <c r="E35" s="19"/>
      <c r="F35" s="19">
        <v>0.63356730000000006</v>
      </c>
      <c r="G35" s="20">
        <v>0.77571889999999999</v>
      </c>
      <c r="H35" s="20">
        <v>0.86452039999999997</v>
      </c>
      <c r="I35" s="20">
        <v>0.92403000000000002</v>
      </c>
      <c r="J35" s="20">
        <v>0.54760889999999995</v>
      </c>
      <c r="K35" s="20">
        <v>0.85292999999999997</v>
      </c>
      <c r="L35" s="20">
        <v>0.67816299999999996</v>
      </c>
      <c r="M35" s="20">
        <v>0.41946369999999999</v>
      </c>
      <c r="N35" s="20">
        <v>0.82083969999999995</v>
      </c>
      <c r="O35" s="20">
        <v>0.59622649999999999</v>
      </c>
      <c r="P35" s="20">
        <v>0.63729009999999997</v>
      </c>
      <c r="Q35" s="20">
        <v>0.76079589999999997</v>
      </c>
      <c r="R35" s="20">
        <v>0.80089949999999999</v>
      </c>
      <c r="S35" s="20">
        <v>0.59105110000000005</v>
      </c>
      <c r="T35" s="20">
        <v>0.79813100000000003</v>
      </c>
      <c r="U35" s="20">
        <v>0.70014849999999995</v>
      </c>
      <c r="V35" s="20">
        <v>0.59063010000000005</v>
      </c>
      <c r="W35" s="20">
        <v>0.49235590000000001</v>
      </c>
      <c r="X35" s="20">
        <v>0.63851910000000001</v>
      </c>
      <c r="Y35" s="20">
        <v>0.65808809999999995</v>
      </c>
      <c r="Z35" s="20">
        <v>0.52315699999999998</v>
      </c>
      <c r="AA35" s="20">
        <v>0.55667180000000005</v>
      </c>
      <c r="AB35" s="20">
        <v>0.63771449999999996</v>
      </c>
      <c r="AC35" s="29">
        <v>0.52717610000000004</v>
      </c>
      <c r="AD35" s="20">
        <v>0.4658931</v>
      </c>
      <c r="AE35" s="20">
        <v>0.51791609999999999</v>
      </c>
      <c r="AF35" s="20">
        <v>0.43457610000000002</v>
      </c>
      <c r="AG35" s="20">
        <v>0.62526470000000001</v>
      </c>
      <c r="AH35" s="20">
        <v>0.75844009999999995</v>
      </c>
      <c r="AI35" s="20">
        <v>0.53325049999999996</v>
      </c>
      <c r="AJ35" s="20"/>
      <c r="AK35" s="12"/>
      <c r="AL35" s="13"/>
      <c r="AM35" s="13"/>
      <c r="AN35" s="84"/>
      <c r="AO35" s="84"/>
      <c r="AP35" s="73"/>
    </row>
    <row r="36" spans="1:42" s="90" customFormat="1" x14ac:dyDescent="0.25">
      <c r="A36" s="90" t="s">
        <v>40</v>
      </c>
      <c r="B36" s="101" t="s">
        <v>68</v>
      </c>
      <c r="C36" s="102" t="s">
        <v>57</v>
      </c>
      <c r="D36" s="102" t="s">
        <v>59</v>
      </c>
      <c r="E36" s="103"/>
      <c r="F36" s="103">
        <v>0.19302610000000001</v>
      </c>
      <c r="G36" s="104">
        <v>0.36989840000000002</v>
      </c>
      <c r="H36" s="104">
        <v>0.27827859999999999</v>
      </c>
      <c r="I36" s="104">
        <v>0.44114880000000001</v>
      </c>
      <c r="J36" s="104">
        <v>0.27486440000000001</v>
      </c>
      <c r="K36" s="104">
        <v>0.24512890000000001</v>
      </c>
      <c r="L36" s="104">
        <v>0.37396639999999998</v>
      </c>
      <c r="M36" s="104">
        <v>0.36171819999999999</v>
      </c>
      <c r="N36" s="104">
        <v>0.43949300000000002</v>
      </c>
      <c r="O36" s="104">
        <v>0.2497558</v>
      </c>
      <c r="P36" s="104">
        <v>0.52347469999999996</v>
      </c>
      <c r="Q36" s="104">
        <v>0.25241829999999998</v>
      </c>
      <c r="R36" s="104">
        <v>0.1897752</v>
      </c>
      <c r="S36" s="104">
        <v>0.32674740000000002</v>
      </c>
      <c r="T36" s="104">
        <v>0.4111089</v>
      </c>
      <c r="U36" s="104">
        <v>0.46878219999999998</v>
      </c>
      <c r="V36" s="104">
        <v>0.27486090000000002</v>
      </c>
      <c r="W36" s="104">
        <v>0.50101739999999995</v>
      </c>
      <c r="X36" s="104">
        <v>0.32293070000000001</v>
      </c>
      <c r="Y36" s="104">
        <v>0.46795589999999998</v>
      </c>
      <c r="Z36" s="104">
        <v>0.35553170000000001</v>
      </c>
      <c r="AA36" s="104">
        <v>0.50617639999999997</v>
      </c>
      <c r="AB36" s="104">
        <v>0.34303289999999997</v>
      </c>
      <c r="AC36" s="106">
        <v>0.4112036</v>
      </c>
      <c r="AD36" s="104">
        <v>0.39991579999999999</v>
      </c>
      <c r="AE36" s="104">
        <v>0.4095762</v>
      </c>
      <c r="AF36" s="104">
        <v>0.19759699999999999</v>
      </c>
      <c r="AG36" s="104">
        <v>0.66032400000000002</v>
      </c>
      <c r="AH36" s="104">
        <v>0.13099160000000001</v>
      </c>
      <c r="AI36" s="104"/>
      <c r="AJ36" s="104"/>
      <c r="AK36" s="129" t="str">
        <f>IF(AI36&gt;0,(AI36-AVERAGE(Y36:AH36))/STDEV(reproductie!Y36:AH36),"NA")</f>
        <v>NA</v>
      </c>
      <c r="AL36" s="105">
        <f>AVERAGE(G36:AI36)</f>
        <v>0.36384547500000003</v>
      </c>
      <c r="AM36" s="105">
        <f>STDEV(G36:AI36)</f>
        <v>0.11744392716977632</v>
      </c>
      <c r="AN36" s="126">
        <v>0.47699999999999998</v>
      </c>
      <c r="AO36" s="126">
        <v>0.318</v>
      </c>
      <c r="AP36" s="107" t="s">
        <v>13</v>
      </c>
    </row>
    <row r="37" spans="1:42" s="114" customFormat="1" x14ac:dyDescent="0.25">
      <c r="A37" s="114" t="s">
        <v>137</v>
      </c>
      <c r="B37" s="115"/>
      <c r="C37" s="116"/>
      <c r="D37" s="116"/>
      <c r="E37" s="103"/>
      <c r="F37" s="103">
        <v>6.5760700000000005E-2</v>
      </c>
      <c r="G37" s="104">
        <v>0.16376560000000001</v>
      </c>
      <c r="H37" s="104">
        <v>0.13391220000000001</v>
      </c>
      <c r="I37" s="104">
        <v>0.2455349</v>
      </c>
      <c r="J37" s="104">
        <v>0.1460708</v>
      </c>
      <c r="K37" s="104">
        <v>0.1181895</v>
      </c>
      <c r="L37" s="104">
        <v>0.18668689999999999</v>
      </c>
      <c r="M37" s="104">
        <v>0.18823010000000001</v>
      </c>
      <c r="N37" s="104">
        <v>0.23505680000000001</v>
      </c>
      <c r="O37" s="104">
        <v>0.14286389999999999</v>
      </c>
      <c r="P37" s="104">
        <v>0.3016373</v>
      </c>
      <c r="Q37" s="104">
        <v>0.12704219999999999</v>
      </c>
      <c r="R37" s="104">
        <v>8.5109500000000005E-2</v>
      </c>
      <c r="S37" s="104">
        <v>0.1888968</v>
      </c>
      <c r="T37" s="104">
        <v>0.26166230000000001</v>
      </c>
      <c r="U37" s="104">
        <v>0.31509599999999999</v>
      </c>
      <c r="V37" s="104">
        <v>0.1854866</v>
      </c>
      <c r="W37" s="104">
        <v>0.3575219</v>
      </c>
      <c r="X37" s="104">
        <v>0.22314980000000001</v>
      </c>
      <c r="Y37" s="104">
        <v>0.32579550000000002</v>
      </c>
      <c r="Z37" s="104">
        <v>0.2446508</v>
      </c>
      <c r="AA37" s="104">
        <v>0.35258030000000001</v>
      </c>
      <c r="AB37" s="104">
        <v>0.22598299999999999</v>
      </c>
      <c r="AC37" s="106">
        <v>0.27437319999999998</v>
      </c>
      <c r="AD37" s="104">
        <v>0.28482600000000002</v>
      </c>
      <c r="AE37" s="104">
        <v>0.27960439999999998</v>
      </c>
      <c r="AF37" s="104">
        <v>0.1249696</v>
      </c>
      <c r="AG37" s="104">
        <v>0.38153559999999997</v>
      </c>
      <c r="AH37" s="104">
        <v>7.2237399999999993E-2</v>
      </c>
      <c r="AI37" s="104"/>
      <c r="AJ37" s="104"/>
      <c r="AL37" s="109"/>
      <c r="AM37" s="109"/>
      <c r="AN37" s="128"/>
      <c r="AO37" s="128"/>
      <c r="AP37" s="118"/>
    </row>
    <row r="38" spans="1:42" s="114" customFormat="1" x14ac:dyDescent="0.25">
      <c r="B38" s="115"/>
      <c r="C38" s="116"/>
      <c r="D38" s="116"/>
      <c r="E38" s="103"/>
      <c r="F38" s="103">
        <v>0.44837919999999998</v>
      </c>
      <c r="G38" s="104">
        <v>0.63764739999999998</v>
      </c>
      <c r="H38" s="104">
        <v>0.49019370000000001</v>
      </c>
      <c r="I38" s="104">
        <v>0.65691310000000003</v>
      </c>
      <c r="J38" s="104">
        <v>0.4565089</v>
      </c>
      <c r="K38" s="104">
        <v>0.44032640000000001</v>
      </c>
      <c r="L38" s="104">
        <v>0.60854660000000005</v>
      </c>
      <c r="M38" s="104">
        <v>0.58071850000000003</v>
      </c>
      <c r="N38" s="104">
        <v>0.66675280000000003</v>
      </c>
      <c r="O38" s="104">
        <v>0.39936179999999999</v>
      </c>
      <c r="P38" s="104">
        <v>0.73642099999999999</v>
      </c>
      <c r="Q38" s="104">
        <v>0.43926559999999998</v>
      </c>
      <c r="R38" s="104">
        <v>0.3709653</v>
      </c>
      <c r="S38" s="104">
        <v>0.50283199999999995</v>
      </c>
      <c r="T38" s="104">
        <v>0.5789782</v>
      </c>
      <c r="U38" s="104">
        <v>0.62862750000000001</v>
      </c>
      <c r="V38" s="104">
        <v>0.38684610000000003</v>
      </c>
      <c r="W38" s="104">
        <v>0.64434550000000002</v>
      </c>
      <c r="X38" s="104">
        <v>0.44194620000000001</v>
      </c>
      <c r="Y38" s="104">
        <v>0.61551610000000001</v>
      </c>
      <c r="Z38" s="104">
        <v>0.48443649999999999</v>
      </c>
      <c r="AA38" s="104">
        <v>0.65861539999999996</v>
      </c>
      <c r="AB38" s="104">
        <v>0.4828865</v>
      </c>
      <c r="AC38" s="106">
        <v>0.5632992</v>
      </c>
      <c r="AD38" s="104">
        <v>0.527227</v>
      </c>
      <c r="AE38" s="104">
        <v>0.55354130000000001</v>
      </c>
      <c r="AF38" s="104">
        <v>0.29805549999999997</v>
      </c>
      <c r="AG38" s="104">
        <v>0.85966520000000002</v>
      </c>
      <c r="AH38" s="104">
        <v>0.22589780000000001</v>
      </c>
      <c r="AI38" s="104"/>
      <c r="AJ38" s="104"/>
      <c r="AL38" s="109"/>
      <c r="AM38" s="109"/>
      <c r="AN38" s="128"/>
      <c r="AO38" s="128"/>
      <c r="AP38" s="118"/>
    </row>
    <row r="39" spans="1:42" x14ac:dyDescent="0.25">
      <c r="A39" s="13" t="s">
        <v>41</v>
      </c>
      <c r="B39" s="17" t="s">
        <v>68</v>
      </c>
      <c r="C39" s="18" t="s">
        <v>57</v>
      </c>
      <c r="D39" s="18" t="s">
        <v>59</v>
      </c>
      <c r="E39" s="19">
        <v>0.1541546</v>
      </c>
      <c r="F39" s="19">
        <v>0.37904120000000002</v>
      </c>
      <c r="G39" s="20">
        <v>0.5754262</v>
      </c>
      <c r="H39" s="20">
        <v>0.55691840000000004</v>
      </c>
      <c r="I39" s="20">
        <v>0.4781357</v>
      </c>
      <c r="J39" s="20">
        <v>0.4416677</v>
      </c>
      <c r="K39" s="20">
        <v>0.40853519999999999</v>
      </c>
      <c r="L39" s="20">
        <v>0.45093290000000003</v>
      </c>
      <c r="M39" s="20">
        <v>0.53033640000000004</v>
      </c>
      <c r="N39" s="20">
        <v>0.66201239999999995</v>
      </c>
      <c r="O39" s="20">
        <v>0.50101229999999997</v>
      </c>
      <c r="P39" s="20">
        <v>0.48142810000000003</v>
      </c>
      <c r="Q39" s="20">
        <v>0.45140730000000001</v>
      </c>
      <c r="R39" s="20">
        <v>0.57005790000000001</v>
      </c>
      <c r="S39" s="20">
        <v>0.3993929</v>
      </c>
      <c r="T39" s="20">
        <v>0.46993990000000002</v>
      </c>
      <c r="U39" s="20">
        <v>0.52385839999999995</v>
      </c>
      <c r="V39" s="20">
        <v>0.46463680000000002</v>
      </c>
      <c r="W39" s="20">
        <v>0.43353849999999999</v>
      </c>
      <c r="X39" s="20">
        <v>0.53143799999999997</v>
      </c>
      <c r="Y39" s="20">
        <v>0.49249140000000002</v>
      </c>
      <c r="Z39" s="20">
        <v>0.42751919999999999</v>
      </c>
      <c r="AA39" s="20">
        <v>0.63097619999999999</v>
      </c>
      <c r="AB39" s="20">
        <v>0.52050149999999995</v>
      </c>
      <c r="AC39" s="29">
        <v>0.51683749999999995</v>
      </c>
      <c r="AD39" s="20">
        <v>0.57760730000000005</v>
      </c>
      <c r="AE39" s="20">
        <v>0.44481100000000001</v>
      </c>
      <c r="AF39" s="20">
        <v>0.60487329999999995</v>
      </c>
      <c r="AG39" s="20">
        <v>0.46018360000000003</v>
      </c>
      <c r="AH39" s="20">
        <v>0.38346580000000002</v>
      </c>
      <c r="AI39" s="20">
        <v>0.59770040000000002</v>
      </c>
      <c r="AJ39" s="20"/>
      <c r="AK39" s="164">
        <f>IF(AI39&gt;0,(AI39-AVERAGE(Y39:AH39))/STDEV(reproductie!Y39:AH39),"NA")</f>
        <v>0.67052898234756553</v>
      </c>
      <c r="AL39" s="21">
        <f>AVERAGE(G39:AI39)</f>
        <v>0.50302214482758623</v>
      </c>
      <c r="AM39" s="21">
        <f>STDEV(G39:AI39)</f>
        <v>7.1788080776758328E-2</v>
      </c>
      <c r="AN39" s="81">
        <v>0.502</v>
      </c>
      <c r="AO39" s="81">
        <v>0.36099999999999999</v>
      </c>
      <c r="AP39" s="74" t="s">
        <v>14</v>
      </c>
    </row>
    <row r="40" spans="1:42" s="30" customFormat="1" x14ac:dyDescent="0.25">
      <c r="A40" s="30" t="s">
        <v>134</v>
      </c>
      <c r="B40" s="24"/>
      <c r="C40" s="25"/>
      <c r="D40" s="25"/>
      <c r="E40" s="19">
        <v>6.1058000000000001E-2</v>
      </c>
      <c r="F40" s="19">
        <v>0.23089000000000001</v>
      </c>
      <c r="G40" s="20">
        <v>0.40672960000000002</v>
      </c>
      <c r="H40" s="20">
        <v>0.41289369999999997</v>
      </c>
      <c r="I40" s="20">
        <v>0.36071750000000002</v>
      </c>
      <c r="J40" s="20">
        <v>0.32559779999999999</v>
      </c>
      <c r="K40" s="20">
        <v>0.30017919999999998</v>
      </c>
      <c r="L40" s="20">
        <v>0.3177933</v>
      </c>
      <c r="M40" s="20">
        <v>0.3921868</v>
      </c>
      <c r="N40" s="20">
        <v>0.51154880000000003</v>
      </c>
      <c r="O40" s="20">
        <v>0.3971691</v>
      </c>
      <c r="P40" s="20">
        <v>0.37883240000000001</v>
      </c>
      <c r="Q40" s="20">
        <v>0.34716190000000002</v>
      </c>
      <c r="R40" s="20">
        <v>0.44002449999999999</v>
      </c>
      <c r="S40" s="20">
        <v>0.29426629999999998</v>
      </c>
      <c r="T40" s="20">
        <v>0.33944269999999999</v>
      </c>
      <c r="U40" s="20">
        <v>0.38811119999999999</v>
      </c>
      <c r="V40" s="20">
        <v>0.3542361</v>
      </c>
      <c r="W40" s="20">
        <v>0.32504179999999999</v>
      </c>
      <c r="X40" s="20">
        <v>0.4070144</v>
      </c>
      <c r="Y40" s="20">
        <v>0.37944</v>
      </c>
      <c r="Z40" s="20">
        <v>0.33313559999999998</v>
      </c>
      <c r="AA40" s="20">
        <v>0.49332779999999998</v>
      </c>
      <c r="AB40" s="20">
        <v>0.40442210000000001</v>
      </c>
      <c r="AC40" s="29">
        <v>0.40570590000000001</v>
      </c>
      <c r="AD40" s="20">
        <v>0.46103840000000001</v>
      </c>
      <c r="AE40" s="20">
        <v>0.35353519999999999</v>
      </c>
      <c r="AF40" s="20">
        <v>0.48064649999999998</v>
      </c>
      <c r="AG40" s="20">
        <v>0.3568558</v>
      </c>
      <c r="AH40" s="20">
        <v>0.29511749999999998</v>
      </c>
      <c r="AI40" s="20">
        <v>0.44698729999999998</v>
      </c>
      <c r="AJ40" s="20"/>
      <c r="AK40" s="12"/>
      <c r="AN40" s="84"/>
      <c r="AO40" s="84"/>
      <c r="AP40" s="73"/>
    </row>
    <row r="41" spans="1:42" s="30" customFormat="1" x14ac:dyDescent="0.25">
      <c r="B41" s="24"/>
      <c r="C41" s="25"/>
      <c r="D41" s="25"/>
      <c r="E41" s="19">
        <v>0.33808680000000002</v>
      </c>
      <c r="F41" s="19">
        <v>0.55380419999999997</v>
      </c>
      <c r="G41" s="20">
        <v>0.72820850000000004</v>
      </c>
      <c r="H41" s="20">
        <v>0.69196990000000003</v>
      </c>
      <c r="I41" s="20">
        <v>0.59802089999999997</v>
      </c>
      <c r="J41" s="20">
        <v>0.56448169999999998</v>
      </c>
      <c r="K41" s="20">
        <v>0.52657390000000004</v>
      </c>
      <c r="L41" s="20">
        <v>0.59148979999999995</v>
      </c>
      <c r="M41" s="20">
        <v>0.66398840000000003</v>
      </c>
      <c r="N41" s="20">
        <v>0.7855567</v>
      </c>
      <c r="O41" s="20">
        <v>0.60476819999999998</v>
      </c>
      <c r="P41" s="20">
        <v>0.58561399999999997</v>
      </c>
      <c r="Q41" s="20">
        <v>0.56009940000000003</v>
      </c>
      <c r="R41" s="20">
        <v>0.69109370000000003</v>
      </c>
      <c r="S41" s="20">
        <v>0.51468630000000004</v>
      </c>
      <c r="T41" s="20">
        <v>0.60468100000000002</v>
      </c>
      <c r="U41" s="20">
        <v>0.65616960000000002</v>
      </c>
      <c r="V41" s="20">
        <v>0.57861530000000005</v>
      </c>
      <c r="W41" s="20">
        <v>0.54880410000000002</v>
      </c>
      <c r="X41" s="20">
        <v>0.65207170000000003</v>
      </c>
      <c r="Y41" s="20">
        <v>0.60631599999999997</v>
      </c>
      <c r="Z41" s="20">
        <v>0.5274915</v>
      </c>
      <c r="AA41" s="20">
        <v>0.75016720000000003</v>
      </c>
      <c r="AB41" s="20">
        <v>0.63440870000000005</v>
      </c>
      <c r="AC41" s="29">
        <v>0.62632829999999995</v>
      </c>
      <c r="AD41" s="20">
        <v>0.68612830000000002</v>
      </c>
      <c r="AE41" s="20">
        <v>0.53996889999999997</v>
      </c>
      <c r="AF41" s="20">
        <v>0.71688819999999998</v>
      </c>
      <c r="AG41" s="20">
        <v>0.56705110000000003</v>
      </c>
      <c r="AH41" s="20">
        <v>0.48024309999999998</v>
      </c>
      <c r="AI41" s="20">
        <v>0.73196899999999998</v>
      </c>
      <c r="AJ41" s="20"/>
      <c r="AK41" s="12"/>
      <c r="AN41" s="84"/>
      <c r="AO41" s="84"/>
      <c r="AP41" s="73"/>
    </row>
    <row r="42" spans="1:42" s="104" customFormat="1" x14ac:dyDescent="0.25">
      <c r="A42" s="89" t="s">
        <v>42</v>
      </c>
      <c r="B42" s="101" t="s">
        <v>68</v>
      </c>
      <c r="C42" s="102" t="s">
        <v>58</v>
      </c>
      <c r="D42" s="102" t="s">
        <v>61</v>
      </c>
      <c r="E42" s="103"/>
      <c r="F42" s="103">
        <v>0.38888270000000003</v>
      </c>
      <c r="G42" s="104">
        <v>0.39070060000000001</v>
      </c>
      <c r="H42" s="104">
        <v>0.47108719999999998</v>
      </c>
      <c r="I42" s="104">
        <v>0.37212240000000002</v>
      </c>
      <c r="J42" s="104">
        <v>0.35057870000000002</v>
      </c>
      <c r="K42" s="104">
        <v>0.3657627</v>
      </c>
      <c r="L42" s="104">
        <v>0.3173183</v>
      </c>
      <c r="M42" s="104">
        <v>0.39852969999999999</v>
      </c>
      <c r="N42" s="104">
        <v>0.5251015</v>
      </c>
      <c r="O42" s="104">
        <v>0.24234169999999999</v>
      </c>
      <c r="P42" s="104">
        <v>0.27221070000000003</v>
      </c>
      <c r="Q42" s="104">
        <v>0.33327800000000002</v>
      </c>
      <c r="R42" s="104">
        <v>0.35152939999999999</v>
      </c>
      <c r="S42" s="104">
        <v>0.3564138</v>
      </c>
      <c r="T42" s="104">
        <v>0.3864496</v>
      </c>
      <c r="U42" s="104">
        <v>0.4605495</v>
      </c>
      <c r="V42" s="104">
        <v>0.34806959999999998</v>
      </c>
      <c r="W42" s="104">
        <v>0.36814669999999999</v>
      </c>
      <c r="X42" s="104">
        <v>0.448571</v>
      </c>
      <c r="Y42" s="104">
        <v>0.51103620000000005</v>
      </c>
      <c r="Z42" s="104">
        <v>0.36576839999999999</v>
      </c>
      <c r="AA42" s="104">
        <v>0.39864919999999998</v>
      </c>
      <c r="AB42" s="104">
        <v>0.48494199999999998</v>
      </c>
      <c r="AC42" s="106">
        <v>0.42934119999999998</v>
      </c>
      <c r="AD42" s="104">
        <v>0.47678110000000001</v>
      </c>
      <c r="AE42" s="104">
        <v>0.3772354</v>
      </c>
      <c r="AF42" s="104">
        <v>0.47724139999999998</v>
      </c>
      <c r="AG42" s="104">
        <v>0.33564490000000002</v>
      </c>
      <c r="AH42" s="104">
        <v>0.45154080000000002</v>
      </c>
      <c r="AI42" s="104">
        <v>0.47170610000000002</v>
      </c>
      <c r="AK42" s="129">
        <f>IF(AI42&gt;0,(AI42-AVERAGE(Y42:AH42))/STDEV(reproductie!Y42:AH42),"NA")</f>
        <v>0.2088137960916194</v>
      </c>
      <c r="AL42" s="105">
        <f>AVERAGE(G42:AI42)</f>
        <v>0.3978844068965518</v>
      </c>
      <c r="AM42" s="105">
        <f>STDEV(G42:AI42)</f>
        <v>7.0101109095790731E-2</v>
      </c>
      <c r="AN42" s="126">
        <v>0.29299999999999998</v>
      </c>
      <c r="AO42" s="126">
        <v>0.30099999999999999</v>
      </c>
      <c r="AP42" s="107" t="s">
        <v>15</v>
      </c>
    </row>
    <row r="43" spans="1:42" s="117" customFormat="1" x14ac:dyDescent="0.25">
      <c r="A43" s="114" t="s">
        <v>133</v>
      </c>
      <c r="B43" s="115"/>
      <c r="C43" s="116"/>
      <c r="D43" s="116"/>
      <c r="E43" s="103"/>
      <c r="F43" s="103">
        <v>0.1138256</v>
      </c>
      <c r="G43" s="104">
        <v>0.18921479999999999</v>
      </c>
      <c r="H43" s="104">
        <v>0.28736529999999999</v>
      </c>
      <c r="I43" s="104">
        <v>0.23297499999999999</v>
      </c>
      <c r="J43" s="104">
        <v>0.21759680000000001</v>
      </c>
      <c r="K43" s="104">
        <v>0.22524730000000001</v>
      </c>
      <c r="L43" s="104">
        <v>0.16968279999999999</v>
      </c>
      <c r="M43" s="104">
        <v>0.23135310000000001</v>
      </c>
      <c r="N43" s="104">
        <v>0.33186149999999998</v>
      </c>
      <c r="O43" s="104">
        <v>0.1488787</v>
      </c>
      <c r="P43" s="104">
        <v>0.17498559999999999</v>
      </c>
      <c r="Q43" s="104">
        <v>0.221413</v>
      </c>
      <c r="R43" s="104">
        <v>0.23766799999999999</v>
      </c>
      <c r="S43" s="104">
        <v>0.23698569999999999</v>
      </c>
      <c r="T43" s="104">
        <v>0.26166119999999998</v>
      </c>
      <c r="U43" s="104">
        <v>0.33324969999999998</v>
      </c>
      <c r="V43" s="104">
        <v>0.26029279999999999</v>
      </c>
      <c r="W43" s="104">
        <v>0.27994409999999997</v>
      </c>
      <c r="X43" s="104">
        <v>0.34362239999999999</v>
      </c>
      <c r="Y43" s="104">
        <v>0.40367310000000001</v>
      </c>
      <c r="Z43" s="104">
        <v>0.2877325</v>
      </c>
      <c r="AA43" s="104">
        <v>0.31307639999999998</v>
      </c>
      <c r="AB43" s="104">
        <v>0.38076549999999998</v>
      </c>
      <c r="AC43" s="106">
        <v>0.34513319999999997</v>
      </c>
      <c r="AD43" s="104">
        <v>0.39391999999999999</v>
      </c>
      <c r="AE43" s="104">
        <v>0.31177280000000002</v>
      </c>
      <c r="AF43" s="104">
        <v>0.39259470000000002</v>
      </c>
      <c r="AG43" s="104">
        <v>0.2669531</v>
      </c>
      <c r="AH43" s="104">
        <v>0.35816409999999999</v>
      </c>
      <c r="AI43" s="104">
        <v>0.3674558</v>
      </c>
      <c r="AJ43" s="104"/>
      <c r="AN43" s="128"/>
      <c r="AO43" s="128"/>
      <c r="AP43" s="118"/>
    </row>
    <row r="44" spans="1:42" s="117" customFormat="1" x14ac:dyDescent="0.25">
      <c r="A44" s="114"/>
      <c r="B44" s="115"/>
      <c r="C44" s="116"/>
      <c r="D44" s="116"/>
      <c r="E44" s="103"/>
      <c r="F44" s="103">
        <v>0.75918629999999998</v>
      </c>
      <c r="G44" s="104">
        <v>0.6379283</v>
      </c>
      <c r="H44" s="104">
        <v>0.66299149999999996</v>
      </c>
      <c r="I44" s="104">
        <v>0.53627210000000003</v>
      </c>
      <c r="J44" s="104">
        <v>0.51168119999999995</v>
      </c>
      <c r="K44" s="104">
        <v>0.53356650000000005</v>
      </c>
      <c r="L44" s="104">
        <v>0.51390400000000003</v>
      </c>
      <c r="M44" s="104">
        <v>0.59326920000000005</v>
      </c>
      <c r="N44" s="104">
        <v>0.7111054</v>
      </c>
      <c r="O44" s="104">
        <v>0.36903829999999999</v>
      </c>
      <c r="P44" s="104">
        <v>0.39743289999999998</v>
      </c>
      <c r="Q44" s="104">
        <v>0.4677096</v>
      </c>
      <c r="R44" s="104">
        <v>0.48521940000000002</v>
      </c>
      <c r="S44" s="104">
        <v>0.49683759999999999</v>
      </c>
      <c r="T44" s="104">
        <v>0.52817780000000003</v>
      </c>
      <c r="U44" s="104">
        <v>0.59321259999999998</v>
      </c>
      <c r="V44" s="104">
        <v>0.44753799999999999</v>
      </c>
      <c r="W44" s="104">
        <v>0.46614870000000003</v>
      </c>
      <c r="X44" s="104">
        <v>0.55830869999999999</v>
      </c>
      <c r="Y44" s="104">
        <v>0.61739080000000002</v>
      </c>
      <c r="Z44" s="104">
        <v>0.45155119999999999</v>
      </c>
      <c r="AA44" s="104">
        <v>0.49089670000000002</v>
      </c>
      <c r="AB44" s="104">
        <v>0.59044370000000002</v>
      </c>
      <c r="AC44" s="106">
        <v>0.51784790000000003</v>
      </c>
      <c r="AD44" s="104">
        <v>0.56094029999999995</v>
      </c>
      <c r="AE44" s="104">
        <v>0.44750570000000001</v>
      </c>
      <c r="AF44" s="104">
        <v>0.56321580000000004</v>
      </c>
      <c r="AG44" s="104">
        <v>0.4120762</v>
      </c>
      <c r="AH44" s="104">
        <v>0.54845929999999998</v>
      </c>
      <c r="AI44" s="104">
        <v>0.57848409999999995</v>
      </c>
      <c r="AJ44" s="104"/>
      <c r="AN44" s="128"/>
      <c r="AO44" s="128"/>
      <c r="AP44" s="118"/>
    </row>
    <row r="45" spans="1:42" s="33" customFormat="1" x14ac:dyDescent="0.25">
      <c r="A45" s="33" t="s">
        <v>43</v>
      </c>
      <c r="B45" s="34" t="s">
        <v>68</v>
      </c>
      <c r="C45" s="35" t="s">
        <v>58</v>
      </c>
      <c r="D45" s="35" t="s">
        <v>61</v>
      </c>
      <c r="E45" s="19"/>
      <c r="F45" s="19">
        <v>0.287829</v>
      </c>
      <c r="G45" s="20">
        <v>0.41617530000000003</v>
      </c>
      <c r="H45" s="20">
        <v>0.46766980000000002</v>
      </c>
      <c r="I45" s="20">
        <v>0.18464949999999999</v>
      </c>
      <c r="J45" s="20">
        <v>0.39142700000000002</v>
      </c>
      <c r="K45" s="20">
        <v>0.1864758</v>
      </c>
      <c r="L45" s="20">
        <v>0.48115150000000001</v>
      </c>
      <c r="M45" s="20">
        <v>0.39967540000000001</v>
      </c>
      <c r="N45" s="20">
        <v>0.44351489999999999</v>
      </c>
      <c r="O45" s="20">
        <v>0.13807059999999999</v>
      </c>
      <c r="P45" s="20">
        <v>0.33953149999999999</v>
      </c>
      <c r="Q45" s="20">
        <v>0.32242199999999999</v>
      </c>
      <c r="R45" s="20">
        <v>0.43214540000000001</v>
      </c>
      <c r="S45" s="20">
        <v>0.31877630000000001</v>
      </c>
      <c r="T45" s="20">
        <v>0.29798190000000002</v>
      </c>
      <c r="U45" s="20">
        <v>0.37235620000000003</v>
      </c>
      <c r="V45" s="20">
        <v>0.33154030000000001</v>
      </c>
      <c r="W45" s="20">
        <v>0.2639765</v>
      </c>
      <c r="X45" s="20">
        <v>0.29934379999999999</v>
      </c>
      <c r="Y45" s="20">
        <v>0.31706450000000003</v>
      </c>
      <c r="Z45" s="36">
        <v>0.30034119999999997</v>
      </c>
      <c r="AA45" s="36">
        <v>0.26143539999999998</v>
      </c>
      <c r="AB45" s="36">
        <v>0.20165830000000001</v>
      </c>
      <c r="AC45" s="29">
        <v>0.4503027</v>
      </c>
      <c r="AD45" s="36">
        <v>0.3151969</v>
      </c>
      <c r="AE45" s="36">
        <v>0.32851140000000001</v>
      </c>
      <c r="AF45" s="36">
        <v>0.38998620000000001</v>
      </c>
      <c r="AG45" s="36">
        <v>0.37482189999999999</v>
      </c>
      <c r="AH45" s="36">
        <v>0.27928170000000002</v>
      </c>
      <c r="AI45" s="36">
        <v>0.37890370000000001</v>
      </c>
      <c r="AJ45" s="36"/>
      <c r="AK45" s="164">
        <f>IF(AI45&gt;0,(AI45-AVERAGE(Y45:AH45))/STDEV(reproductie!Y45:AH45),"NA")</f>
        <v>0.22025386069121258</v>
      </c>
      <c r="AL45" s="21">
        <f>AVERAGE(G45:AI45)</f>
        <v>0.33394440000000003</v>
      </c>
      <c r="AM45" s="21">
        <f>STDEV(G45:AI45)</f>
        <v>8.7660995585371798E-2</v>
      </c>
      <c r="AN45" s="81">
        <v>0.41699999999999998</v>
      </c>
      <c r="AO45" s="81">
        <v>0.48599999999999999</v>
      </c>
      <c r="AP45" s="75" t="s">
        <v>16</v>
      </c>
    </row>
    <row r="46" spans="1:42" x14ac:dyDescent="0.25">
      <c r="A46" s="151" t="s">
        <v>132</v>
      </c>
      <c r="B46" s="27"/>
      <c r="C46" s="18"/>
      <c r="D46" s="18"/>
      <c r="E46" s="19"/>
      <c r="F46" s="19">
        <v>0.1433519</v>
      </c>
      <c r="G46" s="20">
        <v>0.28712480000000001</v>
      </c>
      <c r="H46" s="20">
        <v>0.35756569999999999</v>
      </c>
      <c r="I46" s="20">
        <v>0.1347025</v>
      </c>
      <c r="J46" s="20">
        <v>0.27917259999999999</v>
      </c>
      <c r="K46" s="20">
        <v>0.1212047</v>
      </c>
      <c r="L46" s="20">
        <v>0.35113499999999997</v>
      </c>
      <c r="M46" s="20">
        <v>0.30497170000000001</v>
      </c>
      <c r="N46" s="20">
        <v>0.35310580000000003</v>
      </c>
      <c r="O46" s="20">
        <v>0.1009379</v>
      </c>
      <c r="P46" s="20">
        <v>0.25120310000000001</v>
      </c>
      <c r="Q46" s="20">
        <v>0.23377580000000001</v>
      </c>
      <c r="R46" s="20">
        <v>0.33078360000000001</v>
      </c>
      <c r="S46" s="20">
        <v>0.24105480000000001</v>
      </c>
      <c r="T46" s="20">
        <v>0.22360350000000001</v>
      </c>
      <c r="U46" s="20">
        <v>0.28089140000000001</v>
      </c>
      <c r="V46" s="20">
        <v>0.25805139999999999</v>
      </c>
      <c r="W46" s="20">
        <v>0.2036327</v>
      </c>
      <c r="X46" s="20">
        <v>0.23528009999999999</v>
      </c>
      <c r="Y46" s="20">
        <v>0.25180780000000003</v>
      </c>
      <c r="Z46" s="26">
        <v>0.2350631</v>
      </c>
      <c r="AA46" s="26">
        <v>0.2016956</v>
      </c>
      <c r="AB46" s="26">
        <v>0.1495677</v>
      </c>
      <c r="AC46" s="29">
        <v>0.34916360000000002</v>
      </c>
      <c r="AD46" s="26">
        <v>0.2516408</v>
      </c>
      <c r="AE46" s="26">
        <v>0.2656945</v>
      </c>
      <c r="AF46" s="26">
        <v>0.31881599999999999</v>
      </c>
      <c r="AG46" s="26">
        <v>0.30347849999999998</v>
      </c>
      <c r="AH46" s="26">
        <v>0.22263169999999999</v>
      </c>
      <c r="AI46" s="26">
        <v>0.3041353</v>
      </c>
      <c r="AJ46" s="26"/>
      <c r="AK46" s="12"/>
      <c r="AP46" s="74"/>
    </row>
    <row r="47" spans="1:42" x14ac:dyDescent="0.25">
      <c r="B47" s="27"/>
      <c r="C47" s="18"/>
      <c r="D47" s="18"/>
      <c r="E47" s="19"/>
      <c r="F47" s="19">
        <v>0.4939558</v>
      </c>
      <c r="G47" s="20">
        <v>0.55784</v>
      </c>
      <c r="H47" s="20">
        <v>0.58101530000000001</v>
      </c>
      <c r="I47" s="20">
        <v>0.24781259999999999</v>
      </c>
      <c r="J47" s="20">
        <v>0.51647750000000003</v>
      </c>
      <c r="K47" s="20">
        <v>0.27586300000000002</v>
      </c>
      <c r="L47" s="20">
        <v>0.61377170000000003</v>
      </c>
      <c r="M47" s="20">
        <v>0.50252450000000004</v>
      </c>
      <c r="N47" s="20">
        <v>0.53782680000000005</v>
      </c>
      <c r="O47" s="20">
        <v>0.18603700000000001</v>
      </c>
      <c r="P47" s="20">
        <v>0.44064140000000002</v>
      </c>
      <c r="Q47" s="20">
        <v>0.42599399999999998</v>
      </c>
      <c r="R47" s="20">
        <v>0.53952650000000002</v>
      </c>
      <c r="S47" s="20">
        <v>0.40808280000000002</v>
      </c>
      <c r="T47" s="20">
        <v>0.38483780000000001</v>
      </c>
      <c r="U47" s="20">
        <v>0.4739737</v>
      </c>
      <c r="V47" s="20">
        <v>0.41427219999999998</v>
      </c>
      <c r="W47" s="20">
        <v>0.33468710000000002</v>
      </c>
      <c r="X47" s="20">
        <v>0.37235750000000001</v>
      </c>
      <c r="Y47" s="20">
        <v>0.39040829999999999</v>
      </c>
      <c r="Z47" s="26">
        <v>0.37486350000000002</v>
      </c>
      <c r="AA47" s="26">
        <v>0.33152150000000002</v>
      </c>
      <c r="AB47" s="26">
        <v>0.2662119</v>
      </c>
      <c r="AC47" s="29">
        <v>0.55572319999999997</v>
      </c>
      <c r="AD47" s="26">
        <v>0.38651449999999998</v>
      </c>
      <c r="AE47" s="26">
        <v>0.39812760000000003</v>
      </c>
      <c r="AF47" s="26">
        <v>0.46617130000000001</v>
      </c>
      <c r="AG47" s="26">
        <v>0.45205210000000001</v>
      </c>
      <c r="AH47" s="26">
        <v>0.3439683</v>
      </c>
      <c r="AI47" s="26">
        <v>0.4599048</v>
      </c>
      <c r="AJ47" s="26"/>
      <c r="AK47" s="12"/>
      <c r="AP47" s="74"/>
    </row>
    <row r="48" spans="1:42" s="90" customFormat="1" x14ac:dyDescent="0.25">
      <c r="A48" s="90" t="s">
        <v>44</v>
      </c>
      <c r="B48" s="101" t="s">
        <v>68</v>
      </c>
      <c r="C48" s="102" t="s">
        <v>57</v>
      </c>
      <c r="D48" s="102" t="s">
        <v>59</v>
      </c>
      <c r="E48" s="103">
        <v>0.17215920000000001</v>
      </c>
      <c r="F48" s="103">
        <v>0.30653229999999998</v>
      </c>
      <c r="G48" s="104">
        <v>0.31755909999999998</v>
      </c>
      <c r="H48" s="104">
        <v>0.28620190000000001</v>
      </c>
      <c r="I48" s="104">
        <v>0.32152439999999999</v>
      </c>
      <c r="J48" s="104">
        <v>0.36665029999999998</v>
      </c>
      <c r="K48" s="104">
        <v>0.2646693</v>
      </c>
      <c r="L48" s="104">
        <v>0.33122180000000001</v>
      </c>
      <c r="M48" s="104">
        <v>0.35322480000000001</v>
      </c>
      <c r="N48" s="104">
        <v>0.50030969999999997</v>
      </c>
      <c r="O48" s="104">
        <v>0.35451120000000003</v>
      </c>
      <c r="P48" s="104">
        <v>0.4196435</v>
      </c>
      <c r="Q48" s="104">
        <v>0.43280829999999998</v>
      </c>
      <c r="R48" s="104">
        <v>0.43167549999999999</v>
      </c>
      <c r="S48" s="104">
        <v>0.44570149999999997</v>
      </c>
      <c r="T48" s="104">
        <v>0.4326043</v>
      </c>
      <c r="U48" s="104">
        <v>0.39347729999999997</v>
      </c>
      <c r="V48" s="104">
        <v>0.33070699999999997</v>
      </c>
      <c r="W48" s="104">
        <v>0.33287499999999998</v>
      </c>
      <c r="X48" s="104">
        <v>0.32457190000000002</v>
      </c>
      <c r="Y48" s="104">
        <v>0.35319240000000002</v>
      </c>
      <c r="Z48" s="104">
        <v>0.35351110000000002</v>
      </c>
      <c r="AA48" s="104">
        <v>0.34871020000000003</v>
      </c>
      <c r="AB48" s="104">
        <v>0.26512809999999998</v>
      </c>
      <c r="AC48" s="106">
        <v>0.37593890000000002</v>
      </c>
      <c r="AD48" s="104">
        <v>0.32599450000000002</v>
      </c>
      <c r="AE48" s="104">
        <v>0.33139790000000002</v>
      </c>
      <c r="AF48" s="104">
        <v>0.3323681</v>
      </c>
      <c r="AG48" s="104">
        <v>0.4537911</v>
      </c>
      <c r="AH48" s="104">
        <v>0.30875459999999999</v>
      </c>
      <c r="AI48" s="104">
        <v>0.4619278</v>
      </c>
      <c r="AJ48" s="104"/>
      <c r="AK48" s="129">
        <f>IF(AI48&gt;0,(AI48-AVERAGE(Y48:AH48))/STDEV(reproductie!Y48:AH48),"NA")</f>
        <v>0.47167520841007016</v>
      </c>
      <c r="AL48" s="105">
        <f>AVERAGE(G48:AI48)</f>
        <v>0.36381556896551726</v>
      </c>
      <c r="AM48" s="105">
        <f>STDEV(G48:AI48)</f>
        <v>6.0542528505388549E-2</v>
      </c>
      <c r="AN48" s="126">
        <v>0.42599999999999999</v>
      </c>
      <c r="AO48" s="126">
        <v>0.58599999999999997</v>
      </c>
      <c r="AP48" s="107" t="s">
        <v>17</v>
      </c>
    </row>
    <row r="49" spans="1:42" s="114" customFormat="1" x14ac:dyDescent="0.25">
      <c r="A49" s="114" t="s">
        <v>131</v>
      </c>
      <c r="B49" s="115"/>
      <c r="C49" s="116"/>
      <c r="D49" s="116"/>
      <c r="E49" s="103">
        <v>0.1085107</v>
      </c>
      <c r="F49" s="103">
        <v>0.23166890000000001</v>
      </c>
      <c r="G49" s="104">
        <v>0.25174540000000001</v>
      </c>
      <c r="H49" s="104">
        <v>0.2275577</v>
      </c>
      <c r="I49" s="104">
        <v>0.26241140000000002</v>
      </c>
      <c r="J49" s="104">
        <v>0.30415110000000001</v>
      </c>
      <c r="K49" s="104">
        <v>0.213973</v>
      </c>
      <c r="L49" s="104">
        <v>0.2667834</v>
      </c>
      <c r="M49" s="104">
        <v>0.28638019999999997</v>
      </c>
      <c r="N49" s="104">
        <v>0.42023549999999998</v>
      </c>
      <c r="O49" s="104">
        <v>0.29892829999999998</v>
      </c>
      <c r="P49" s="104">
        <v>0.35948790000000003</v>
      </c>
      <c r="Q49" s="104">
        <v>0.36923869999999998</v>
      </c>
      <c r="R49" s="104">
        <v>0.36103619999999997</v>
      </c>
      <c r="S49" s="104">
        <v>0.37821399999999999</v>
      </c>
      <c r="T49" s="104">
        <v>0.36821369999999998</v>
      </c>
      <c r="U49" s="104">
        <v>0.32347049999999999</v>
      </c>
      <c r="V49" s="104">
        <v>0.2713122</v>
      </c>
      <c r="W49" s="104">
        <v>0.2706981</v>
      </c>
      <c r="X49" s="104">
        <v>0.26342579999999999</v>
      </c>
      <c r="Y49" s="104">
        <v>0.28892970000000001</v>
      </c>
      <c r="Z49" s="104">
        <v>0.28653440000000002</v>
      </c>
      <c r="AA49" s="104">
        <v>0.28309010000000001</v>
      </c>
      <c r="AB49" s="104">
        <v>0.20520440000000001</v>
      </c>
      <c r="AC49" s="106">
        <v>0.2895182</v>
      </c>
      <c r="AD49" s="104">
        <v>0.25128909999999999</v>
      </c>
      <c r="AE49" s="104">
        <v>0.25780120000000001</v>
      </c>
      <c r="AF49" s="104">
        <v>0.26001099999999999</v>
      </c>
      <c r="AG49" s="104">
        <v>0.35888059999999999</v>
      </c>
      <c r="AH49" s="104">
        <v>0.23485700000000001</v>
      </c>
      <c r="AI49" s="104">
        <v>0.3401014</v>
      </c>
      <c r="AJ49" s="104"/>
      <c r="AL49" s="109"/>
      <c r="AM49" s="109"/>
      <c r="AN49" s="128"/>
      <c r="AO49" s="128"/>
      <c r="AP49" s="118"/>
    </row>
    <row r="50" spans="1:42" s="114" customFormat="1" x14ac:dyDescent="0.25">
      <c r="B50" s="115"/>
      <c r="C50" s="116"/>
      <c r="D50" s="116"/>
      <c r="E50" s="103">
        <v>0.26216279999999997</v>
      </c>
      <c r="F50" s="103">
        <v>0.39320699999999997</v>
      </c>
      <c r="G50" s="104">
        <v>0.39157459999999999</v>
      </c>
      <c r="H50" s="104">
        <v>0.35305160000000002</v>
      </c>
      <c r="I50" s="104">
        <v>0.38696740000000002</v>
      </c>
      <c r="J50" s="104">
        <v>0.4339826</v>
      </c>
      <c r="K50" s="104">
        <v>0.3224495</v>
      </c>
      <c r="L50" s="104">
        <v>0.4026767</v>
      </c>
      <c r="M50" s="104">
        <v>0.42635020000000001</v>
      </c>
      <c r="N50" s="104">
        <v>0.58036810000000005</v>
      </c>
      <c r="O50" s="104">
        <v>0.4143212</v>
      </c>
      <c r="P50" s="104">
        <v>0.48228569999999998</v>
      </c>
      <c r="Q50" s="104">
        <v>0.4986698</v>
      </c>
      <c r="R50" s="104">
        <v>0.50520810000000005</v>
      </c>
      <c r="S50" s="104">
        <v>0.51525220000000005</v>
      </c>
      <c r="T50" s="104">
        <v>0.4993552</v>
      </c>
      <c r="U50" s="104">
        <v>0.46815079999999998</v>
      </c>
      <c r="V50" s="104">
        <v>0.39603749999999999</v>
      </c>
      <c r="W50" s="104">
        <v>0.40147169999999999</v>
      </c>
      <c r="X50" s="104">
        <v>0.3923509</v>
      </c>
      <c r="Y50" s="104">
        <v>0.42324070000000003</v>
      </c>
      <c r="Z50" s="104">
        <v>0.42677860000000001</v>
      </c>
      <c r="AA50" s="104">
        <v>0.42061680000000001</v>
      </c>
      <c r="AB50" s="104">
        <v>0.3351712</v>
      </c>
      <c r="AC50" s="106">
        <v>0.4710529</v>
      </c>
      <c r="AD50" s="104">
        <v>0.41072560000000002</v>
      </c>
      <c r="AE50" s="104">
        <v>0.41427750000000002</v>
      </c>
      <c r="AF50" s="104">
        <v>0.41360629999999998</v>
      </c>
      <c r="AG50" s="104">
        <v>0.55218350000000005</v>
      </c>
      <c r="AH50" s="104">
        <v>0.39393280000000003</v>
      </c>
      <c r="AI50" s="104">
        <v>0.58847720000000003</v>
      </c>
      <c r="AJ50" s="104"/>
      <c r="AL50" s="109"/>
      <c r="AM50" s="109"/>
      <c r="AN50" s="128"/>
      <c r="AO50" s="128"/>
      <c r="AP50" s="118"/>
    </row>
    <row r="51" spans="1:42" x14ac:dyDescent="0.25">
      <c r="A51" s="13" t="s">
        <v>45</v>
      </c>
      <c r="B51" s="17" t="s">
        <v>68</v>
      </c>
      <c r="C51" s="18" t="s">
        <v>59</v>
      </c>
      <c r="D51" s="18" t="s">
        <v>60</v>
      </c>
      <c r="E51" s="19"/>
      <c r="F51" s="19"/>
      <c r="G51" s="20">
        <v>8.1956600000000004E-2</v>
      </c>
      <c r="H51" s="20">
        <v>0.29360150000000002</v>
      </c>
      <c r="I51" s="20">
        <v>0.2745301</v>
      </c>
      <c r="J51" s="20">
        <v>9.9430400000000002E-2</v>
      </c>
      <c r="K51" s="20">
        <v>0.1303182</v>
      </c>
      <c r="L51" s="20"/>
      <c r="M51" s="20">
        <v>0.43541930000000001</v>
      </c>
      <c r="N51" s="20">
        <v>0.227156</v>
      </c>
      <c r="O51" s="20">
        <v>0.11142630000000001</v>
      </c>
      <c r="P51" s="20"/>
      <c r="Q51" s="20">
        <v>0.33779160000000003</v>
      </c>
      <c r="R51" s="20">
        <v>0.32006220000000002</v>
      </c>
      <c r="S51" s="20">
        <v>0.17913319999999999</v>
      </c>
      <c r="T51" s="20">
        <v>0.1158946</v>
      </c>
      <c r="U51" s="20"/>
      <c r="V51" s="20">
        <v>0.29220869999999999</v>
      </c>
      <c r="W51" s="20">
        <v>0.50965050000000001</v>
      </c>
      <c r="X51" s="20">
        <v>0.24989520000000001</v>
      </c>
      <c r="Y51" s="20">
        <v>0.36280560000000001</v>
      </c>
      <c r="Z51" s="20">
        <v>0.22838140000000001</v>
      </c>
      <c r="AA51" s="20">
        <v>0.40929100000000002</v>
      </c>
      <c r="AB51" s="20">
        <v>8.4283899999999995E-2</v>
      </c>
      <c r="AC51" s="20">
        <v>0.713198</v>
      </c>
      <c r="AD51" s="20">
        <v>0.57956770000000002</v>
      </c>
      <c r="AE51" s="20">
        <v>0.1419163</v>
      </c>
      <c r="AF51" s="20">
        <v>0.40940510000000002</v>
      </c>
      <c r="AG51" s="20">
        <v>0.52183619999999997</v>
      </c>
      <c r="AH51" s="20">
        <v>0.27714149999999999</v>
      </c>
      <c r="AI51" s="20">
        <v>0.27766770000000002</v>
      </c>
      <c r="AJ51" s="20"/>
      <c r="AK51" s="164">
        <f>IF(AI51&gt;0,(AI51-AVERAGE(Y51:AH51))/STDEV(reproductie!Y51:AH51),"NA")</f>
        <v>-0.14250547887369772</v>
      </c>
      <c r="AL51" s="21">
        <f>AVERAGE(G51:AI51)</f>
        <v>0.29476803076923075</v>
      </c>
      <c r="AM51" s="21">
        <f>STDEV(G51:AI51)</f>
        <v>0.16446754272705069</v>
      </c>
      <c r="AN51" s="81">
        <v>0.59</v>
      </c>
      <c r="AO51" s="81">
        <v>0.20699999999999999</v>
      </c>
      <c r="AP51" s="74" t="s">
        <v>18</v>
      </c>
    </row>
    <row r="52" spans="1:42" x14ac:dyDescent="0.25">
      <c r="A52" s="151" t="s">
        <v>135</v>
      </c>
      <c r="B52" s="27"/>
      <c r="C52" s="18"/>
      <c r="D52" s="18"/>
      <c r="E52" s="19"/>
      <c r="F52" s="19"/>
      <c r="G52" s="20">
        <v>1.04096E-2</v>
      </c>
      <c r="H52" s="20">
        <v>5.4508099999999997E-2</v>
      </c>
      <c r="I52" s="20">
        <v>4.8479700000000001E-2</v>
      </c>
      <c r="J52" s="20">
        <v>1.2279699999999999E-2</v>
      </c>
      <c r="K52" s="20">
        <v>2.9326700000000001E-2</v>
      </c>
      <c r="L52" s="20"/>
      <c r="M52" s="20">
        <v>6.5058299999999999E-2</v>
      </c>
      <c r="N52" s="20">
        <v>6.4632999999999996E-2</v>
      </c>
      <c r="O52" s="20">
        <v>3.4097000000000002E-2</v>
      </c>
      <c r="P52" s="20"/>
      <c r="Q52" s="20">
        <v>0.1166862</v>
      </c>
      <c r="R52" s="20">
        <v>0.12575030000000001</v>
      </c>
      <c r="S52" s="20">
        <v>6.1201999999999999E-2</v>
      </c>
      <c r="T52" s="20">
        <v>2.6527499999999999E-2</v>
      </c>
      <c r="U52" s="20"/>
      <c r="V52" s="20">
        <v>5.77885E-2</v>
      </c>
      <c r="W52" s="20">
        <v>0.15690879999999999</v>
      </c>
      <c r="X52" s="20">
        <v>0.1143352</v>
      </c>
      <c r="Y52" s="20">
        <v>0.1852673</v>
      </c>
      <c r="Z52" s="20">
        <v>9.9843699999999994E-2</v>
      </c>
      <c r="AA52" s="20">
        <v>0.21219930000000001</v>
      </c>
      <c r="AB52" s="20">
        <v>3.3845899999999998E-2</v>
      </c>
      <c r="AC52" s="20">
        <v>0.38234610000000002</v>
      </c>
      <c r="AD52" s="20">
        <v>0.36607580000000001</v>
      </c>
      <c r="AE52" s="20">
        <v>8.0800300000000005E-2</v>
      </c>
      <c r="AF52" s="20">
        <v>0.24095369999999999</v>
      </c>
      <c r="AG52" s="20">
        <v>0.29667480000000002</v>
      </c>
      <c r="AH52" s="20">
        <v>0.15535470000000001</v>
      </c>
      <c r="AI52" s="20">
        <v>0.12661140000000001</v>
      </c>
      <c r="AJ52" s="20"/>
      <c r="AK52" s="12"/>
      <c r="AL52" s="30"/>
      <c r="AM52" s="30"/>
      <c r="AP52" s="74"/>
    </row>
    <row r="53" spans="1:42" x14ac:dyDescent="0.25">
      <c r="B53" s="27"/>
      <c r="C53" s="18"/>
      <c r="D53" s="18"/>
      <c r="E53" s="19"/>
      <c r="F53" s="19"/>
      <c r="G53" s="20">
        <v>0.43105529999999997</v>
      </c>
      <c r="H53" s="20">
        <v>0.74978060000000002</v>
      </c>
      <c r="I53" s="20">
        <v>0.73757399999999995</v>
      </c>
      <c r="J53" s="20">
        <v>0.49507899999999999</v>
      </c>
      <c r="K53" s="20">
        <v>0.42633860000000001</v>
      </c>
      <c r="L53" s="20"/>
      <c r="M53" s="20">
        <v>0.8952618</v>
      </c>
      <c r="N53" s="20">
        <v>0.55560259999999995</v>
      </c>
      <c r="O53" s="20">
        <v>0.30817719999999998</v>
      </c>
      <c r="P53" s="20"/>
      <c r="Q53" s="20">
        <v>0.66326759999999996</v>
      </c>
      <c r="R53" s="20">
        <v>0.60637399999999997</v>
      </c>
      <c r="S53" s="20">
        <v>0.42212860000000002</v>
      </c>
      <c r="T53" s="20">
        <v>0.38672469999999998</v>
      </c>
      <c r="U53" s="20"/>
      <c r="V53" s="20">
        <v>0.73537719999999995</v>
      </c>
      <c r="W53" s="20">
        <v>0.8530373</v>
      </c>
      <c r="X53" s="20">
        <v>0.462287</v>
      </c>
      <c r="Y53" s="20">
        <v>0.58774360000000003</v>
      </c>
      <c r="Z53" s="20">
        <v>0.4412761</v>
      </c>
      <c r="AA53" s="20">
        <v>0.64058979999999999</v>
      </c>
      <c r="AB53" s="20">
        <v>0.19473599999999999</v>
      </c>
      <c r="AC53" s="20">
        <v>0.90900420000000004</v>
      </c>
      <c r="AD53" s="20">
        <v>0.76693540000000004</v>
      </c>
      <c r="AE53" s="20">
        <v>0.23732420000000001</v>
      </c>
      <c r="AF53" s="20">
        <v>0.60219210000000001</v>
      </c>
      <c r="AG53" s="20">
        <v>0.73846069999999997</v>
      </c>
      <c r="AH53" s="20">
        <v>0.44419219999999998</v>
      </c>
      <c r="AI53" s="20">
        <v>0.50478420000000002</v>
      </c>
      <c r="AJ53" s="20"/>
      <c r="AK53" s="12"/>
      <c r="AL53" s="30"/>
      <c r="AM53" s="30"/>
      <c r="AP53" s="74"/>
    </row>
    <row r="54" spans="1:42" s="90" customFormat="1" x14ac:dyDescent="0.25">
      <c r="A54" s="90" t="s">
        <v>48</v>
      </c>
      <c r="B54" s="101" t="s">
        <v>68</v>
      </c>
      <c r="C54" s="102" t="s">
        <v>59</v>
      </c>
      <c r="D54" s="102" t="s">
        <v>61</v>
      </c>
      <c r="E54" s="103"/>
      <c r="F54" s="103">
        <v>0.54980300000000004</v>
      </c>
      <c r="G54" s="104">
        <v>0.29612670000000002</v>
      </c>
      <c r="H54" s="104">
        <v>0.26987100000000003</v>
      </c>
      <c r="I54" s="104">
        <v>0.4659141</v>
      </c>
      <c r="J54" s="104">
        <v>0.42275869999999999</v>
      </c>
      <c r="K54" s="104">
        <v>0.27428809999999998</v>
      </c>
      <c r="L54" s="104">
        <v>0.3869147</v>
      </c>
      <c r="M54" s="104">
        <v>0.39721610000000002</v>
      </c>
      <c r="N54" s="104">
        <v>0.38152989999999998</v>
      </c>
      <c r="O54" s="104">
        <v>0.32790520000000001</v>
      </c>
      <c r="P54" s="104">
        <v>0.34710360000000001</v>
      </c>
      <c r="Q54" s="104">
        <v>0.30449199999999998</v>
      </c>
      <c r="R54" s="104">
        <v>0.49851980000000001</v>
      </c>
      <c r="S54" s="104">
        <v>0.3395378</v>
      </c>
      <c r="T54" s="104">
        <v>0.41532380000000002</v>
      </c>
      <c r="U54" s="104">
        <v>0.24637529999999999</v>
      </c>
      <c r="V54" s="104">
        <v>0.41879640000000001</v>
      </c>
      <c r="W54" s="104">
        <v>0.2913886</v>
      </c>
      <c r="X54" s="104">
        <v>0.35732459999999999</v>
      </c>
      <c r="Y54" s="104">
        <v>0.3041606</v>
      </c>
      <c r="Z54" s="104">
        <v>0.35508960000000001</v>
      </c>
      <c r="AA54" s="104">
        <v>0.48197590000000001</v>
      </c>
      <c r="AB54" s="104">
        <v>0.35666789999999998</v>
      </c>
      <c r="AC54" s="106">
        <v>0.45393</v>
      </c>
      <c r="AD54" s="104">
        <v>0.392814</v>
      </c>
      <c r="AE54" s="104">
        <v>0.37212339999999999</v>
      </c>
      <c r="AF54" s="104">
        <v>0.36531239999999998</v>
      </c>
      <c r="AG54" s="104">
        <v>0.48985869999999998</v>
      </c>
      <c r="AH54" s="104">
        <v>0.27374559999999998</v>
      </c>
      <c r="AI54" s="104">
        <v>0.33510289999999998</v>
      </c>
      <c r="AJ54" s="104"/>
      <c r="AK54" s="129">
        <f>IF(AI54&gt;0,(AI54-AVERAGE(Y54:AH54))/STDEV(reproductie!Y54:AH54),"NA")</f>
        <v>-3.2895620942981679E-2</v>
      </c>
      <c r="AL54" s="105">
        <f>AVERAGE(G54:AI54)</f>
        <v>0.36628163448275863</v>
      </c>
      <c r="AM54" s="105">
        <f>STDEV(G54:AI54)</f>
        <v>6.99976502819524E-2</v>
      </c>
      <c r="AN54" s="126">
        <v>0.53</v>
      </c>
      <c r="AO54" s="126">
        <v>0.40200000000000002</v>
      </c>
      <c r="AP54" s="107" t="s">
        <v>21</v>
      </c>
    </row>
    <row r="55" spans="1:42" s="90" customFormat="1" x14ac:dyDescent="0.25">
      <c r="A55" s="154" t="s">
        <v>126</v>
      </c>
      <c r="B55" s="121"/>
      <c r="C55" s="102"/>
      <c r="D55" s="102"/>
      <c r="E55" s="103"/>
      <c r="F55" s="103">
        <v>0.16594790000000001</v>
      </c>
      <c r="G55" s="104">
        <v>0.14338229999999999</v>
      </c>
      <c r="H55" s="104">
        <v>0.13123199999999999</v>
      </c>
      <c r="I55" s="104">
        <v>0.26721800000000001</v>
      </c>
      <c r="J55" s="104">
        <v>0.26215810000000001</v>
      </c>
      <c r="K55" s="104">
        <v>0.15468689999999999</v>
      </c>
      <c r="L55" s="104">
        <v>0.2365244</v>
      </c>
      <c r="M55" s="104">
        <v>0.23652899999999999</v>
      </c>
      <c r="N55" s="104">
        <v>0.2472963</v>
      </c>
      <c r="O55" s="104">
        <v>0.20713819999999999</v>
      </c>
      <c r="P55" s="104">
        <v>0.2236841</v>
      </c>
      <c r="Q55" s="104">
        <v>0.19343840000000001</v>
      </c>
      <c r="R55" s="104">
        <v>0.3373217</v>
      </c>
      <c r="S55" s="104">
        <v>0.22663549999999999</v>
      </c>
      <c r="T55" s="104">
        <v>0.28341080000000002</v>
      </c>
      <c r="U55" s="104">
        <v>0.1633039</v>
      </c>
      <c r="V55" s="104">
        <v>0.27574330000000002</v>
      </c>
      <c r="W55" s="104">
        <v>0.1889632</v>
      </c>
      <c r="X55" s="104">
        <v>0.24367440000000001</v>
      </c>
      <c r="Y55" s="104">
        <v>0.20953669999999999</v>
      </c>
      <c r="Z55" s="104">
        <v>0.24966459999999999</v>
      </c>
      <c r="AA55" s="104">
        <v>0.34398069999999997</v>
      </c>
      <c r="AB55" s="104">
        <v>0.24531749999999999</v>
      </c>
      <c r="AC55" s="106">
        <v>0.3235479</v>
      </c>
      <c r="AD55" s="104">
        <v>0.27699960000000001</v>
      </c>
      <c r="AE55" s="104">
        <v>0.27162829999999999</v>
      </c>
      <c r="AF55" s="104">
        <v>0.26663910000000002</v>
      </c>
      <c r="AG55" s="104">
        <v>0.34937479999999999</v>
      </c>
      <c r="AH55" s="104">
        <v>0.19074840000000001</v>
      </c>
      <c r="AI55" s="104">
        <v>0.21410090000000001</v>
      </c>
      <c r="AJ55" s="104"/>
      <c r="AL55" s="109"/>
      <c r="AM55" s="109"/>
      <c r="AN55" s="126"/>
      <c r="AO55" s="126"/>
      <c r="AP55" s="107"/>
    </row>
    <row r="56" spans="1:42" s="90" customFormat="1" x14ac:dyDescent="0.25">
      <c r="B56" s="121"/>
      <c r="C56" s="102"/>
      <c r="D56" s="102"/>
      <c r="E56" s="103"/>
      <c r="F56" s="103">
        <v>0.88229780000000002</v>
      </c>
      <c r="G56" s="104">
        <v>0.51396010000000003</v>
      </c>
      <c r="H56" s="104">
        <v>0.4749099</v>
      </c>
      <c r="I56" s="104">
        <v>0.67604889999999995</v>
      </c>
      <c r="J56" s="104">
        <v>0.60153480000000004</v>
      </c>
      <c r="K56" s="104">
        <v>0.4384035</v>
      </c>
      <c r="L56" s="104">
        <v>0.56247930000000002</v>
      </c>
      <c r="M56" s="104">
        <v>0.58361909999999995</v>
      </c>
      <c r="N56" s="104">
        <v>0.53667520000000002</v>
      </c>
      <c r="O56" s="104">
        <v>0.47674509999999998</v>
      </c>
      <c r="P56" s="104">
        <v>0.49518390000000001</v>
      </c>
      <c r="Q56" s="104">
        <v>0.44418990000000003</v>
      </c>
      <c r="R56" s="104">
        <v>0.66002629999999995</v>
      </c>
      <c r="S56" s="104">
        <v>0.4741976</v>
      </c>
      <c r="T56" s="104">
        <v>0.56060200000000004</v>
      </c>
      <c r="U56" s="104">
        <v>0.35383389999999998</v>
      </c>
      <c r="V56" s="104">
        <v>0.57694449999999997</v>
      </c>
      <c r="W56" s="104">
        <v>0.42054459999999999</v>
      </c>
      <c r="X56" s="104">
        <v>0.48966369999999998</v>
      </c>
      <c r="Y56" s="104">
        <v>0.41887200000000002</v>
      </c>
      <c r="Z56" s="104">
        <v>0.47674660000000002</v>
      </c>
      <c r="AA56" s="104">
        <v>0.6227762</v>
      </c>
      <c r="AB56" s="104">
        <v>0.48601169999999999</v>
      </c>
      <c r="AC56" s="106">
        <v>0.59095299999999995</v>
      </c>
      <c r="AD56" s="104">
        <v>0.52208460000000001</v>
      </c>
      <c r="AE56" s="104">
        <v>0.48503960000000002</v>
      </c>
      <c r="AF56" s="104">
        <v>0.47676230000000003</v>
      </c>
      <c r="AG56" s="104">
        <v>0.63196300000000005</v>
      </c>
      <c r="AH56" s="104">
        <v>0.37607370000000001</v>
      </c>
      <c r="AI56" s="104">
        <v>0.48250510000000002</v>
      </c>
      <c r="AJ56" s="104"/>
      <c r="AL56" s="109"/>
      <c r="AM56" s="109"/>
      <c r="AN56" s="126"/>
      <c r="AO56" s="126"/>
      <c r="AP56" s="107"/>
    </row>
    <row r="57" spans="1:42" x14ac:dyDescent="0.25">
      <c r="A57" s="13" t="s">
        <v>49</v>
      </c>
      <c r="B57" s="17" t="s">
        <v>68</v>
      </c>
      <c r="C57" s="18" t="s">
        <v>59</v>
      </c>
      <c r="D57" s="18" t="s">
        <v>61</v>
      </c>
      <c r="E57" s="19"/>
      <c r="F57" s="19">
        <v>0.25552069999999999</v>
      </c>
      <c r="G57" s="20">
        <v>0.34898109999999999</v>
      </c>
      <c r="H57" s="20">
        <v>0.35124339999999998</v>
      </c>
      <c r="I57" s="20">
        <v>0.29420089999999999</v>
      </c>
      <c r="J57" s="20">
        <v>0.43123990000000001</v>
      </c>
      <c r="K57" s="20">
        <v>0.42843599999999998</v>
      </c>
      <c r="L57" s="20">
        <v>0.32569969999999998</v>
      </c>
      <c r="M57" s="20">
        <v>0.39079520000000001</v>
      </c>
      <c r="N57" s="20">
        <v>0.48900320000000003</v>
      </c>
      <c r="O57" s="20">
        <v>0.24745049999999999</v>
      </c>
      <c r="P57" s="20">
        <v>0.3584599</v>
      </c>
      <c r="Q57" s="20">
        <v>0.44255220000000001</v>
      </c>
      <c r="R57" s="20">
        <v>0.33560030000000002</v>
      </c>
      <c r="S57" s="20">
        <v>0.31683210000000001</v>
      </c>
      <c r="T57" s="20">
        <v>0.38136920000000002</v>
      </c>
      <c r="U57" s="20">
        <v>0.40966760000000002</v>
      </c>
      <c r="V57" s="20">
        <v>0.36832199999999998</v>
      </c>
      <c r="W57" s="20">
        <v>0.37334299999999998</v>
      </c>
      <c r="X57" s="20">
        <v>0.47766530000000001</v>
      </c>
      <c r="Y57" s="20">
        <v>0.46520830000000002</v>
      </c>
      <c r="Z57" s="20">
        <v>0.37848009999999999</v>
      </c>
      <c r="AA57" s="20">
        <v>0.4728617</v>
      </c>
      <c r="AB57" s="20">
        <v>0.4708137</v>
      </c>
      <c r="AC57" s="29">
        <v>0.39843820000000002</v>
      </c>
      <c r="AD57" s="20">
        <v>0.38017260000000003</v>
      </c>
      <c r="AE57" s="20">
        <v>0.43157649999999997</v>
      </c>
      <c r="AF57" s="20">
        <v>0.35941689999999998</v>
      </c>
      <c r="AG57" s="20">
        <v>0.48697249999999997</v>
      </c>
      <c r="AH57" s="20">
        <v>0.31781759999999998</v>
      </c>
      <c r="AI57" s="20">
        <v>0.36002780000000001</v>
      </c>
      <c r="AJ57" s="20"/>
      <c r="AK57" s="164">
        <f>IF(AI57&gt;0,(AI57-AVERAGE(Y57:AH57))/STDEV(reproductie!Y57:AH57),"NA")</f>
        <v>-3.812658000752963E-2</v>
      </c>
      <c r="AL57" s="21">
        <f>AVERAGE(G57:AI57)</f>
        <v>0.38940163448275855</v>
      </c>
      <c r="AM57" s="21">
        <f>STDEV(G57:AI57)</f>
        <v>6.2186390943668478E-2</v>
      </c>
      <c r="AN57" s="81">
        <v>0.47</v>
      </c>
      <c r="AO57" s="81">
        <v>0.47299999999999998</v>
      </c>
      <c r="AP57" s="74" t="s">
        <v>22</v>
      </c>
    </row>
    <row r="58" spans="1:42" x14ac:dyDescent="0.25">
      <c r="A58" s="151" t="s">
        <v>127</v>
      </c>
      <c r="B58" s="27"/>
      <c r="C58" s="18"/>
      <c r="D58" s="18"/>
      <c r="E58" s="19"/>
      <c r="F58" s="19">
        <v>8.9149300000000001E-2</v>
      </c>
      <c r="G58" s="20">
        <v>0.2259446</v>
      </c>
      <c r="H58" s="20">
        <v>0.2230094</v>
      </c>
      <c r="I58" s="20">
        <v>0.17943020000000001</v>
      </c>
      <c r="J58" s="20">
        <v>0.2892343</v>
      </c>
      <c r="K58" s="20">
        <v>0.2835453</v>
      </c>
      <c r="L58" s="20">
        <v>0.21610940000000001</v>
      </c>
      <c r="M58" s="20">
        <v>0.26137660000000001</v>
      </c>
      <c r="N58" s="20">
        <v>0.34703210000000001</v>
      </c>
      <c r="O58" s="20">
        <v>0.16360240000000001</v>
      </c>
      <c r="P58" s="20">
        <v>0.26048290000000002</v>
      </c>
      <c r="Q58" s="20">
        <v>0.33096619999999999</v>
      </c>
      <c r="R58" s="20">
        <v>0.2476912</v>
      </c>
      <c r="S58" s="20">
        <v>0.2300324</v>
      </c>
      <c r="T58" s="20">
        <v>0.27598230000000001</v>
      </c>
      <c r="U58" s="20">
        <v>0.29981669999999999</v>
      </c>
      <c r="V58" s="20">
        <v>0.27019339999999997</v>
      </c>
      <c r="W58" s="20">
        <v>0.28243580000000001</v>
      </c>
      <c r="X58" s="20">
        <v>0.37520189999999998</v>
      </c>
      <c r="Y58" s="20">
        <v>0.36890869999999998</v>
      </c>
      <c r="Z58" s="20">
        <v>0.29934339999999998</v>
      </c>
      <c r="AA58" s="20">
        <v>0.37445139999999999</v>
      </c>
      <c r="AB58" s="20">
        <v>0.36664459999999999</v>
      </c>
      <c r="AC58" s="29">
        <v>0.3130194</v>
      </c>
      <c r="AD58" s="20">
        <v>0.29920560000000002</v>
      </c>
      <c r="AE58" s="20">
        <v>0.3427096</v>
      </c>
      <c r="AF58" s="20">
        <v>0.282161</v>
      </c>
      <c r="AG58" s="20">
        <v>0.3761854</v>
      </c>
      <c r="AH58" s="20">
        <v>0.24243529999999999</v>
      </c>
      <c r="AI58" s="20">
        <v>0.25544289999999997</v>
      </c>
      <c r="AJ58" s="20"/>
      <c r="AK58" s="12"/>
      <c r="AL58" s="30"/>
      <c r="AM58" s="30"/>
      <c r="AP58" s="74"/>
    </row>
    <row r="59" spans="1:42" x14ac:dyDescent="0.25">
      <c r="B59" s="27"/>
      <c r="C59" s="18"/>
      <c r="D59" s="18"/>
      <c r="E59" s="19"/>
      <c r="F59" s="19">
        <v>0.54619379999999995</v>
      </c>
      <c r="G59" s="20">
        <v>0.49607810000000002</v>
      </c>
      <c r="H59" s="20">
        <v>0.50526420000000005</v>
      </c>
      <c r="I59" s="20">
        <v>0.44277109999999997</v>
      </c>
      <c r="J59" s="20">
        <v>0.58553010000000005</v>
      </c>
      <c r="K59" s="20">
        <v>0.58673229999999998</v>
      </c>
      <c r="L59" s="20">
        <v>0.45836779999999999</v>
      </c>
      <c r="M59" s="20">
        <v>0.5376495</v>
      </c>
      <c r="N59" s="20">
        <v>0.63277079999999997</v>
      </c>
      <c r="O59" s="20">
        <v>0.35598190000000002</v>
      </c>
      <c r="P59" s="20">
        <v>0.46987410000000002</v>
      </c>
      <c r="Q59" s="20">
        <v>0.56025499999999995</v>
      </c>
      <c r="R59" s="20">
        <v>0.43660260000000001</v>
      </c>
      <c r="S59" s="20">
        <v>0.41857909999999998</v>
      </c>
      <c r="T59" s="20">
        <v>0.49924950000000001</v>
      </c>
      <c r="U59" s="20">
        <v>0.52933920000000001</v>
      </c>
      <c r="V59" s="20">
        <v>0.47871219999999998</v>
      </c>
      <c r="W59" s="20">
        <v>0.47417490000000001</v>
      </c>
      <c r="X59" s="20">
        <v>0.58204339999999999</v>
      </c>
      <c r="Y59" s="20">
        <v>0.56417329999999999</v>
      </c>
      <c r="Z59" s="20">
        <v>0.46466350000000001</v>
      </c>
      <c r="AA59" s="20">
        <v>0.57342709999999997</v>
      </c>
      <c r="AB59" s="20">
        <v>0.57758860000000001</v>
      </c>
      <c r="AC59" s="29">
        <v>0.49052289999999998</v>
      </c>
      <c r="AD59" s="20">
        <v>0.46840530000000002</v>
      </c>
      <c r="AE59" s="20">
        <v>0.52507859999999995</v>
      </c>
      <c r="AF59" s="20">
        <v>0.44472080000000003</v>
      </c>
      <c r="AG59" s="20">
        <v>0.59905470000000005</v>
      </c>
      <c r="AH59" s="20">
        <v>0.40413500000000002</v>
      </c>
      <c r="AI59" s="20">
        <v>0.47983700000000001</v>
      </c>
      <c r="AJ59" s="20"/>
      <c r="AK59" s="12"/>
      <c r="AL59" s="30"/>
      <c r="AM59" s="30"/>
      <c r="AP59" s="74"/>
    </row>
    <row r="60" spans="1:42" s="114" customFormat="1" x14ac:dyDescent="0.25">
      <c r="A60" s="90" t="s">
        <v>51</v>
      </c>
      <c r="B60" s="101" t="s">
        <v>68</v>
      </c>
      <c r="C60" s="102" t="s">
        <v>59</v>
      </c>
      <c r="D60" s="102" t="s">
        <v>61</v>
      </c>
      <c r="E60" s="103"/>
      <c r="F60" s="103"/>
      <c r="G60" s="104">
        <v>0.47606399999999999</v>
      </c>
      <c r="H60" s="104">
        <v>0.45931060000000001</v>
      </c>
      <c r="I60" s="104"/>
      <c r="J60" s="104">
        <v>0.12637399999999999</v>
      </c>
      <c r="K60" s="104"/>
      <c r="L60" s="104">
        <v>0.59934030000000005</v>
      </c>
      <c r="M60" s="104">
        <v>0.50051299999999999</v>
      </c>
      <c r="N60" s="104">
        <v>0.75797139999999996</v>
      </c>
      <c r="O60" s="104">
        <v>0.62598319999999996</v>
      </c>
      <c r="P60" s="104">
        <v>0.53434809999999999</v>
      </c>
      <c r="Q60" s="104">
        <v>0.70495099999999999</v>
      </c>
      <c r="R60" s="104">
        <v>0.65021700000000004</v>
      </c>
      <c r="S60" s="104">
        <v>0.31562259999999998</v>
      </c>
      <c r="T60" s="104">
        <v>0.73542200000000002</v>
      </c>
      <c r="U60" s="104">
        <v>0.57264919999999997</v>
      </c>
      <c r="V60" s="104">
        <v>0.42943209999999998</v>
      </c>
      <c r="W60" s="104">
        <v>0.59980809999999996</v>
      </c>
      <c r="X60" s="104">
        <v>0.61499440000000005</v>
      </c>
      <c r="Y60" s="104">
        <v>0.42872840000000001</v>
      </c>
      <c r="Z60" s="104">
        <v>0.40682370000000001</v>
      </c>
      <c r="AA60" s="104">
        <v>0.67764840000000004</v>
      </c>
      <c r="AB60" s="104">
        <v>0.54128089999999995</v>
      </c>
      <c r="AC60" s="104">
        <v>0.64407170000000002</v>
      </c>
      <c r="AD60" s="104">
        <v>0.7690863</v>
      </c>
      <c r="AE60" s="104">
        <v>0.46859659999999997</v>
      </c>
      <c r="AF60" s="104">
        <v>0.44632870000000002</v>
      </c>
      <c r="AG60" s="104"/>
      <c r="AH60" s="104">
        <v>0.51140339999999995</v>
      </c>
      <c r="AI60" s="104">
        <v>0.53362200000000004</v>
      </c>
      <c r="AJ60" s="104"/>
      <c r="AK60" s="129">
        <f>IF(AI60&gt;0,(AI60-AVERAGE(Y60:AH60))/STDEV(reproductie!Y60:AH60),"NA")</f>
        <v>-3.9999330751581623E-2</v>
      </c>
      <c r="AL60" s="105">
        <f>AVERAGE(G60:AI60)</f>
        <v>0.54348427307692315</v>
      </c>
      <c r="AM60" s="105">
        <f>STDEV(G60:AI60)</f>
        <v>0.14406653501050271</v>
      </c>
      <c r="AN60" s="130">
        <v>0.41199999999999998</v>
      </c>
      <c r="AO60" s="130">
        <v>0.21</v>
      </c>
      <c r="AP60" s="107" t="s">
        <v>24</v>
      </c>
    </row>
    <row r="61" spans="1:42" s="114" customFormat="1" x14ac:dyDescent="0.25">
      <c r="A61" s="154" t="s">
        <v>136</v>
      </c>
      <c r="B61" s="121"/>
      <c r="C61" s="102"/>
      <c r="D61" s="102"/>
      <c r="E61" s="103"/>
      <c r="F61" s="103"/>
      <c r="G61" s="104">
        <v>8.5046099999999999E-2</v>
      </c>
      <c r="H61" s="104">
        <v>0.1000973</v>
      </c>
      <c r="I61" s="104"/>
      <c r="J61" s="104">
        <v>3.6329199999999999E-2</v>
      </c>
      <c r="K61" s="104"/>
      <c r="L61" s="104">
        <v>0.19408819999999999</v>
      </c>
      <c r="M61" s="104">
        <v>0.20407800000000001</v>
      </c>
      <c r="N61" s="104">
        <v>0.23317060000000001</v>
      </c>
      <c r="O61" s="104">
        <v>0.27083849999999998</v>
      </c>
      <c r="P61" s="104">
        <v>0.2395041</v>
      </c>
      <c r="Q61" s="104">
        <v>0.2640923</v>
      </c>
      <c r="R61" s="104">
        <v>0.28907519999999998</v>
      </c>
      <c r="S61" s="104">
        <v>0.14766299999999999</v>
      </c>
      <c r="T61" s="104">
        <v>0.2480531</v>
      </c>
      <c r="U61" s="104">
        <v>0.26443220000000001</v>
      </c>
      <c r="V61" s="104">
        <v>0.20901259999999999</v>
      </c>
      <c r="W61" s="104">
        <v>0.28959289999999999</v>
      </c>
      <c r="X61" s="104">
        <v>0.30084759999999999</v>
      </c>
      <c r="Y61" s="104">
        <v>0.22292219999999999</v>
      </c>
      <c r="Z61" s="104">
        <v>0.21556210000000001</v>
      </c>
      <c r="AA61" s="104">
        <v>0.34493239999999997</v>
      </c>
      <c r="AB61" s="104">
        <v>0.29340939999999999</v>
      </c>
      <c r="AC61" s="104">
        <v>0.32490479999999999</v>
      </c>
      <c r="AD61" s="104">
        <v>0.34448139999999999</v>
      </c>
      <c r="AE61" s="104">
        <v>0.26194970000000001</v>
      </c>
      <c r="AF61" s="104">
        <v>0.2614165</v>
      </c>
      <c r="AG61" s="104"/>
      <c r="AH61" s="104">
        <v>0.27373799999999998</v>
      </c>
      <c r="AI61" s="104">
        <v>0.22543369999999999</v>
      </c>
      <c r="AJ61" s="104"/>
      <c r="AL61" s="90"/>
      <c r="AM61" s="90"/>
      <c r="AN61" s="128"/>
      <c r="AO61" s="128"/>
      <c r="AP61" s="107"/>
    </row>
    <row r="62" spans="1:42" s="114" customFormat="1" x14ac:dyDescent="0.25">
      <c r="A62" s="90"/>
      <c r="B62" s="121"/>
      <c r="C62" s="102"/>
      <c r="D62" s="102"/>
      <c r="E62" s="103"/>
      <c r="F62" s="103"/>
      <c r="G62" s="104">
        <v>0.89880769999999999</v>
      </c>
      <c r="H62" s="104">
        <v>0.86644750000000004</v>
      </c>
      <c r="I62" s="104"/>
      <c r="J62" s="104">
        <v>0.35693649999999999</v>
      </c>
      <c r="K62" s="104"/>
      <c r="L62" s="104">
        <v>0.90283210000000003</v>
      </c>
      <c r="M62" s="104">
        <v>0.79658779999999996</v>
      </c>
      <c r="N62" s="104">
        <v>0.96992940000000005</v>
      </c>
      <c r="O62" s="104">
        <v>0.8829243</v>
      </c>
      <c r="P62" s="104">
        <v>0.80699759999999998</v>
      </c>
      <c r="Q62" s="104">
        <v>0.94085399999999997</v>
      </c>
      <c r="R62" s="104">
        <v>0.89471800000000001</v>
      </c>
      <c r="S62" s="104">
        <v>0.55110210000000004</v>
      </c>
      <c r="T62" s="104">
        <v>0.95905189999999996</v>
      </c>
      <c r="U62" s="104">
        <v>0.83318840000000005</v>
      </c>
      <c r="V62" s="104">
        <v>0.68190709999999999</v>
      </c>
      <c r="W62" s="104">
        <v>0.84640689999999996</v>
      </c>
      <c r="X62" s="104">
        <v>0.85569390000000001</v>
      </c>
      <c r="Y62" s="104">
        <v>0.66254020000000002</v>
      </c>
      <c r="Z62" s="104">
        <v>0.63122940000000005</v>
      </c>
      <c r="AA62" s="104">
        <v>0.8935343</v>
      </c>
      <c r="AB62" s="104">
        <v>0.77027840000000003</v>
      </c>
      <c r="AC62" s="104">
        <v>0.87185749999999995</v>
      </c>
      <c r="AD62" s="104">
        <v>0.9547698</v>
      </c>
      <c r="AE62" s="104">
        <v>0.68660639999999995</v>
      </c>
      <c r="AF62" s="104">
        <v>0.64739049999999998</v>
      </c>
      <c r="AG62" s="104"/>
      <c r="AH62" s="104">
        <v>0.74402270000000004</v>
      </c>
      <c r="AI62" s="104">
        <v>0.81811970000000001</v>
      </c>
      <c r="AJ62" s="104"/>
      <c r="AL62" s="90"/>
      <c r="AM62" s="90"/>
      <c r="AN62" s="128"/>
      <c r="AO62" s="128"/>
      <c r="AP62" s="107"/>
    </row>
    <row r="63" spans="1:42" x14ac:dyDescent="0.25">
      <c r="A63" s="13" t="s">
        <v>54</v>
      </c>
      <c r="B63" s="17" t="s">
        <v>68</v>
      </c>
      <c r="C63" s="18" t="s">
        <v>58</v>
      </c>
      <c r="D63" s="18" t="s">
        <v>60</v>
      </c>
      <c r="E63" s="19">
        <v>0.42237459999999999</v>
      </c>
      <c r="F63" s="19">
        <v>0.45631430000000001</v>
      </c>
      <c r="G63" s="20">
        <v>0.37201770000000001</v>
      </c>
      <c r="H63" s="20">
        <v>0.32704830000000001</v>
      </c>
      <c r="I63" s="20">
        <v>0.50250890000000004</v>
      </c>
      <c r="J63" s="20">
        <v>0.37466480000000002</v>
      </c>
      <c r="K63" s="20">
        <v>0.49252030000000002</v>
      </c>
      <c r="L63" s="20">
        <v>0.50611830000000002</v>
      </c>
      <c r="M63" s="20">
        <v>0.46829769999999998</v>
      </c>
      <c r="N63" s="20">
        <v>0.39553389999999999</v>
      </c>
      <c r="O63" s="20">
        <v>0.47146529999999998</v>
      </c>
      <c r="P63" s="20">
        <v>0.38124029999999998</v>
      </c>
      <c r="Q63" s="20">
        <v>0.45507880000000001</v>
      </c>
      <c r="R63" s="20">
        <v>0.47184959999999998</v>
      </c>
      <c r="S63" s="20">
        <v>0.37965090000000001</v>
      </c>
      <c r="T63" s="20">
        <v>0.31266759999999999</v>
      </c>
      <c r="U63" s="20">
        <v>0.48880299999999999</v>
      </c>
      <c r="V63" s="20">
        <v>0.37508979999999997</v>
      </c>
      <c r="W63" s="20">
        <v>0.33463359999999998</v>
      </c>
      <c r="X63" s="20">
        <v>0.3775288</v>
      </c>
      <c r="Y63" s="20">
        <v>0.45245859999999999</v>
      </c>
      <c r="Z63" s="20">
        <v>0.42197889999999999</v>
      </c>
      <c r="AA63" s="20">
        <v>0.56351569999999995</v>
      </c>
      <c r="AB63" s="61">
        <v>0.41718559999999999</v>
      </c>
      <c r="AC63" s="61">
        <v>0.41290270000000001</v>
      </c>
      <c r="AD63" s="61">
        <v>0.27551379999999998</v>
      </c>
      <c r="AE63" s="61">
        <v>0.54155470000000006</v>
      </c>
      <c r="AF63" s="61">
        <v>0.29275089999999998</v>
      </c>
      <c r="AG63" s="61">
        <v>0.37263590000000002</v>
      </c>
      <c r="AH63" s="61">
        <v>0.3864456</v>
      </c>
      <c r="AI63" s="61">
        <v>0.38037910000000003</v>
      </c>
      <c r="AJ63" s="20"/>
      <c r="AK63" s="164">
        <f>IF(AI63&gt;0,(AI63-AVERAGE(Y63:AH63))/STDEV(reproductie!Y63:AH63),"NA")</f>
        <v>-5.956421815764576E-2</v>
      </c>
      <c r="AL63" s="21">
        <f>AVERAGE(G63:AI63)</f>
        <v>0.41393238275862076</v>
      </c>
      <c r="AM63" s="21">
        <f>STDEV(G63:AI63)</f>
        <v>7.3168201173655717E-2</v>
      </c>
      <c r="AN63" s="81">
        <v>0.48299999999999998</v>
      </c>
      <c r="AO63" s="81">
        <v>0.35399999999999998</v>
      </c>
      <c r="AP63" s="74" t="s">
        <v>27</v>
      </c>
    </row>
    <row r="64" spans="1:42" x14ac:dyDescent="0.25">
      <c r="A64" s="151" t="s">
        <v>143</v>
      </c>
      <c r="B64" s="27"/>
      <c r="C64" s="18"/>
      <c r="D64" s="18"/>
      <c r="E64" s="19">
        <v>0.16238749999999999</v>
      </c>
      <c r="F64" s="19">
        <v>0.26160620000000001</v>
      </c>
      <c r="G64" s="20">
        <v>0.23365420000000001</v>
      </c>
      <c r="H64" s="20">
        <v>0.2156206</v>
      </c>
      <c r="I64" s="20">
        <v>0.3510221</v>
      </c>
      <c r="J64" s="20">
        <v>0.27008660000000001</v>
      </c>
      <c r="K64" s="20">
        <v>0.35920649999999998</v>
      </c>
      <c r="L64" s="20">
        <v>0.36981399999999998</v>
      </c>
      <c r="M64" s="20">
        <v>0.34436549999999999</v>
      </c>
      <c r="N64" s="20">
        <v>0.29412519999999998</v>
      </c>
      <c r="O64" s="20">
        <v>0.36064180000000001</v>
      </c>
      <c r="P64" s="20">
        <v>0.2924947</v>
      </c>
      <c r="Q64" s="20">
        <v>0.34091339999999998</v>
      </c>
      <c r="R64" s="20">
        <v>0.33514699999999997</v>
      </c>
      <c r="S64" s="20">
        <v>0.26717869999999999</v>
      </c>
      <c r="T64" s="20">
        <v>0.21594240000000001</v>
      </c>
      <c r="U64" s="20">
        <v>0.3496631</v>
      </c>
      <c r="V64" s="20">
        <v>0.27255380000000001</v>
      </c>
      <c r="W64" s="20">
        <v>0.23239989999999999</v>
      </c>
      <c r="X64" s="20">
        <v>0.25842979999999999</v>
      </c>
      <c r="Y64" s="20">
        <v>0.32183919999999999</v>
      </c>
      <c r="Z64" s="20">
        <v>0.31065609999999999</v>
      </c>
      <c r="AA64" s="20">
        <v>0.40316210000000002</v>
      </c>
      <c r="AB64" s="61">
        <v>0.29878670000000002</v>
      </c>
      <c r="AC64" s="61">
        <v>0.28995850000000001</v>
      </c>
      <c r="AD64" s="61">
        <v>0.19133639999999999</v>
      </c>
      <c r="AE64" s="61">
        <v>0.3957968</v>
      </c>
      <c r="AF64" s="61">
        <v>0.20078299999999999</v>
      </c>
      <c r="AG64" s="61">
        <v>0.24803049999999999</v>
      </c>
      <c r="AH64" s="61">
        <v>0.25748779999999999</v>
      </c>
      <c r="AI64" s="61">
        <v>0.2371848</v>
      </c>
      <c r="AJ64" s="20"/>
      <c r="AK64" s="12"/>
      <c r="AP64" s="74"/>
    </row>
    <row r="65" spans="1:44" x14ac:dyDescent="0.25">
      <c r="B65" s="27"/>
      <c r="C65" s="18"/>
      <c r="D65" s="18"/>
      <c r="E65" s="19">
        <v>0.73390069999999996</v>
      </c>
      <c r="F65" s="19">
        <v>0.66535670000000002</v>
      </c>
      <c r="G65" s="20">
        <v>0.53510469999999999</v>
      </c>
      <c r="H65" s="20">
        <v>0.46213290000000001</v>
      </c>
      <c r="I65" s="20">
        <v>0.65353649999999996</v>
      </c>
      <c r="J65" s="20">
        <v>0.49241819999999997</v>
      </c>
      <c r="K65" s="20">
        <v>0.62690639999999997</v>
      </c>
      <c r="L65" s="20">
        <v>0.64151919999999996</v>
      </c>
      <c r="M65" s="20">
        <v>0.59626840000000003</v>
      </c>
      <c r="N65" s="20">
        <v>0.50680309999999995</v>
      </c>
      <c r="O65" s="20">
        <v>0.585175</v>
      </c>
      <c r="P65" s="20">
        <v>0.47869400000000001</v>
      </c>
      <c r="Q65" s="20">
        <v>0.57416999999999996</v>
      </c>
      <c r="R65" s="20">
        <v>0.61290860000000003</v>
      </c>
      <c r="S65" s="20">
        <v>0.50673040000000003</v>
      </c>
      <c r="T65" s="20">
        <v>0.4290119</v>
      </c>
      <c r="U65" s="20">
        <v>0.62969989999999998</v>
      </c>
      <c r="V65" s="20">
        <v>0.49020599999999998</v>
      </c>
      <c r="W65" s="20">
        <v>0.45517210000000002</v>
      </c>
      <c r="X65" s="20">
        <v>0.51350790000000002</v>
      </c>
      <c r="Y65" s="20">
        <v>0.58997189999999999</v>
      </c>
      <c r="Z65" s="20">
        <v>0.54183789999999998</v>
      </c>
      <c r="AA65" s="20">
        <v>0.71160509999999999</v>
      </c>
      <c r="AB65" s="61">
        <v>0.5459714</v>
      </c>
      <c r="AC65" s="61">
        <v>0.5477611</v>
      </c>
      <c r="AD65" s="61">
        <v>0.37935180000000002</v>
      </c>
      <c r="AE65" s="61">
        <v>0.68053149999999996</v>
      </c>
      <c r="AF65" s="61">
        <v>0.40547250000000001</v>
      </c>
      <c r="AG65" s="61">
        <v>0.51681710000000003</v>
      </c>
      <c r="AH65" s="61">
        <v>0.53357719999999997</v>
      </c>
      <c r="AI65" s="61">
        <v>0.54792660000000004</v>
      </c>
      <c r="AJ65" s="20"/>
      <c r="AK65" s="12"/>
      <c r="AP65" s="74"/>
    </row>
    <row r="66" spans="1:44" x14ac:dyDescent="0.25">
      <c r="B66" s="27"/>
      <c r="C66" s="18"/>
      <c r="D66" s="18"/>
      <c r="E66" s="39"/>
      <c r="F66" s="19"/>
      <c r="G66" s="40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129"/>
      <c r="AP66" s="74"/>
    </row>
    <row r="67" spans="1:44" x14ac:dyDescent="0.25">
      <c r="F67" s="43"/>
    </row>
    <row r="68" spans="1:44" ht="12.5" x14ac:dyDescent="0.25">
      <c r="A68" s="16"/>
      <c r="E68" s="11"/>
      <c r="F68" s="15">
        <v>1995</v>
      </c>
      <c r="G68" s="15">
        <v>1996</v>
      </c>
      <c r="H68" s="16">
        <v>1997</v>
      </c>
      <c r="I68" s="16">
        <v>1998</v>
      </c>
      <c r="J68" s="16">
        <v>1999</v>
      </c>
      <c r="K68" s="16">
        <v>2000</v>
      </c>
      <c r="L68" s="16">
        <v>2001</v>
      </c>
      <c r="M68" s="16">
        <v>2002</v>
      </c>
      <c r="N68" s="16">
        <v>2003</v>
      </c>
      <c r="O68" s="16">
        <v>2004</v>
      </c>
      <c r="P68" s="16">
        <v>2005</v>
      </c>
      <c r="Q68" s="16">
        <v>2006</v>
      </c>
      <c r="R68" s="15">
        <v>2007</v>
      </c>
      <c r="S68" s="15">
        <v>2008</v>
      </c>
      <c r="T68" s="15">
        <v>2009</v>
      </c>
      <c r="U68" s="15">
        <v>2010</v>
      </c>
      <c r="V68" s="15">
        <v>2011</v>
      </c>
      <c r="W68" s="15">
        <v>2012</v>
      </c>
      <c r="X68" s="15">
        <v>2013</v>
      </c>
      <c r="Y68" s="15">
        <v>2014</v>
      </c>
      <c r="Z68" s="15">
        <v>2015</v>
      </c>
      <c r="AA68" s="15">
        <v>2016</v>
      </c>
      <c r="AB68" s="15">
        <v>2017</v>
      </c>
      <c r="AC68" s="15">
        <v>2018</v>
      </c>
      <c r="AD68" s="15">
        <v>2019</v>
      </c>
      <c r="AE68" s="15">
        <v>2020</v>
      </c>
      <c r="AF68" s="15">
        <v>2021</v>
      </c>
      <c r="AG68" s="15">
        <v>2022</v>
      </c>
      <c r="AH68" s="15">
        <v>2023</v>
      </c>
      <c r="AI68" s="15">
        <v>2024</v>
      </c>
      <c r="AJ68" s="15"/>
      <c r="AK68" s="95" t="s">
        <v>165</v>
      </c>
      <c r="AL68" s="160" t="s">
        <v>71</v>
      </c>
      <c r="AM68" s="160" t="s">
        <v>72</v>
      </c>
      <c r="AR68" s="44"/>
    </row>
    <row r="69" spans="1:44" ht="12.5" x14ac:dyDescent="0.25">
      <c r="A69" s="16"/>
      <c r="E69" s="11"/>
      <c r="F69" s="11"/>
      <c r="G69" s="1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L69" s="44"/>
      <c r="AM69" s="44"/>
      <c r="AR69" s="44"/>
    </row>
    <row r="70" spans="1:44" ht="12.5" x14ac:dyDescent="0.25">
      <c r="A70" s="62" t="s">
        <v>102</v>
      </c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L70" s="44"/>
      <c r="AM70" s="44"/>
      <c r="AR70" s="44"/>
    </row>
    <row r="71" spans="1:44" ht="13" x14ac:dyDescent="0.3">
      <c r="A71" s="2" t="s">
        <v>94</v>
      </c>
      <c r="G71" s="64">
        <f>AVERAGE(G3,G6,G9,G12,G15,G18,G21,G24,G27,G30,G33,G36,G39,G42,G45,G48,G51,G54,G57,G60,G63)</f>
        <v>0.35215612857142853</v>
      </c>
      <c r="H71" s="64">
        <f t="shared" ref="H71:AA71" si="0">AVERAGE(H3,H6,H9,H12,H15,H18,H21,H24,H27,H30,H33,H36,H39,H42,H45,H48,H51,H54,H57,H60,H63)</f>
        <v>0.40900107500000005</v>
      </c>
      <c r="I71" s="64">
        <f t="shared" si="0"/>
        <v>0.40724571052631581</v>
      </c>
      <c r="J71" s="64">
        <f t="shared" si="0"/>
        <v>0.3726539047619048</v>
      </c>
      <c r="K71" s="64">
        <f t="shared" si="0"/>
        <v>0.35663106</v>
      </c>
      <c r="L71" s="64">
        <f t="shared" si="0"/>
        <v>0.41622698421052629</v>
      </c>
      <c r="M71" s="64">
        <f t="shared" si="0"/>
        <v>0.40629595500000004</v>
      </c>
      <c r="N71" s="64">
        <f t="shared" si="0"/>
        <v>0.46546433333333342</v>
      </c>
      <c r="O71" s="64">
        <f t="shared" si="0"/>
        <v>0.32781613000000004</v>
      </c>
      <c r="P71" s="64">
        <f t="shared" si="0"/>
        <v>0.37806311999999997</v>
      </c>
      <c r="Q71" s="64">
        <f t="shared" si="0"/>
        <v>0.41782739047619044</v>
      </c>
      <c r="R71" s="64">
        <f t="shared" si="0"/>
        <v>0.44601046666666655</v>
      </c>
      <c r="S71" s="64">
        <f t="shared" si="0"/>
        <v>0.34916090500000002</v>
      </c>
      <c r="T71" s="64">
        <f t="shared" si="0"/>
        <v>0.40145454285714283</v>
      </c>
      <c r="U71" s="64">
        <f t="shared" si="0"/>
        <v>0.44490095500000004</v>
      </c>
      <c r="V71" s="64">
        <f t="shared" si="0"/>
        <v>0.36283986666666668</v>
      </c>
      <c r="W71" s="64">
        <f t="shared" si="0"/>
        <v>0.38402323999999999</v>
      </c>
      <c r="X71" s="64">
        <f t="shared" si="0"/>
        <v>0.41425041999999995</v>
      </c>
      <c r="Y71" s="64">
        <f t="shared" si="0"/>
        <v>0.43097685714285722</v>
      </c>
      <c r="Z71" s="64">
        <f t="shared" si="0"/>
        <v>0.3806016350000001</v>
      </c>
      <c r="AA71" s="64">
        <f t="shared" si="0"/>
        <v>0.46715744285714289</v>
      </c>
      <c r="AB71" s="64">
        <f t="shared" ref="AB71:AD71" si="1">AVERAGE(AB3,AB6,AB9,AB12,AB15,AB18,AB21,AB24,AB27,AB30,AB33,AB36,AB39,AB42,AB45,AB48,AB51,AB54,AB57,AB60,AB63)</f>
        <v>0.37411308095238088</v>
      </c>
      <c r="AC71" s="64">
        <f t="shared" si="1"/>
        <v>0.46456162857142858</v>
      </c>
      <c r="AD71" s="64">
        <f t="shared" si="1"/>
        <v>0.44676611904761915</v>
      </c>
      <c r="AE71" s="64">
        <f t="shared" ref="AE71:AI71" si="2">AVERAGE(AE3,AE6,AE9,AE12,AE15,AE18,AE21,AE24,AE27,AE30,AE33,AE36,AE39,AE42,AE45,AE48,AE51,AE54,AE57,AE60,AE63)</f>
        <v>0.3814149</v>
      </c>
      <c r="AF71" s="64">
        <f t="shared" ref="AF71:AH71" si="3">AVERAGE(AF3,AF6,AF9,AF12,AF15,AF18,AF21,AF24,AF27,AF30,AF33,AF36,AF39,AF42,AF45,AF48,AF51,AF54,AF57,AF60,AF63)</f>
        <v>0.39685179523809516</v>
      </c>
      <c r="AG71" s="64">
        <f t="shared" si="3"/>
        <v>0.44985821578947371</v>
      </c>
      <c r="AH71" s="64">
        <f t="shared" si="3"/>
        <v>0.35451311904761901</v>
      </c>
      <c r="AI71" s="64">
        <f t="shared" si="2"/>
        <v>0.41120645000000006</v>
      </c>
      <c r="AJ71" s="64"/>
      <c r="AK71" s="164">
        <f>IF(AI71&gt;0,(AI71-AVERAGE(Y71:AH71))/STDEV(reproductie!Y71:AH71),"NA")</f>
        <v>-1.2981549225721711E-2</v>
      </c>
      <c r="AL71" s="44"/>
      <c r="AM71" s="44"/>
      <c r="AR71" s="44"/>
    </row>
    <row r="72" spans="1:44" ht="13" x14ac:dyDescent="0.3">
      <c r="A72" s="2" t="s">
        <v>89</v>
      </c>
      <c r="G72" s="39">
        <f>STDEV(G3,G6,G9,G12,G15,G18,G21,G24,G27,G30,G33,G36,G39,G42,G45,G48,G51,G54,G57,G60,G63)</f>
        <v>0.11837404175741482</v>
      </c>
      <c r="H72" s="39">
        <f t="shared" ref="H72:AA72" si="4">STDEV(H3,H6,H9,H12,H15,H18,H21,H24,H27,H30,H33,H36,H39,H42,H45,H48,H51,H54,H57,H60,H63)</f>
        <v>0.13393818426336151</v>
      </c>
      <c r="I72" s="39">
        <f t="shared" si="4"/>
        <v>0.11813412553398261</v>
      </c>
      <c r="J72" s="39">
        <f t="shared" si="4"/>
        <v>0.12604779577583039</v>
      </c>
      <c r="K72" s="39">
        <f t="shared" si="4"/>
        <v>0.11178246450757733</v>
      </c>
      <c r="L72" s="39">
        <f t="shared" si="4"/>
        <v>0.12630156432589457</v>
      </c>
      <c r="M72" s="39">
        <f t="shared" si="4"/>
        <v>0.12187463998272302</v>
      </c>
      <c r="N72" s="39">
        <f t="shared" si="4"/>
        <v>0.12987378195891661</v>
      </c>
      <c r="O72" s="39">
        <f t="shared" si="4"/>
        <v>0.1330739681127126</v>
      </c>
      <c r="P72" s="39">
        <f t="shared" si="4"/>
        <v>0.10738824572225679</v>
      </c>
      <c r="Q72" s="39">
        <f t="shared" si="4"/>
        <v>0.12544561380427754</v>
      </c>
      <c r="R72" s="39">
        <f t="shared" si="4"/>
        <v>0.11628120291544727</v>
      </c>
      <c r="S72" s="39">
        <f t="shared" si="4"/>
        <v>9.361107524842216E-2</v>
      </c>
      <c r="T72" s="39">
        <f t="shared" si="4"/>
        <v>0.14115034774109353</v>
      </c>
      <c r="U72" s="39">
        <f t="shared" si="4"/>
        <v>0.120138506654797</v>
      </c>
      <c r="V72" s="39">
        <f t="shared" si="4"/>
        <v>8.6044645058779429E-2</v>
      </c>
      <c r="W72" s="39">
        <f t="shared" si="4"/>
        <v>9.9381951748665751E-2</v>
      </c>
      <c r="X72" s="39">
        <f t="shared" si="4"/>
        <v>0.10763180357549204</v>
      </c>
      <c r="Y72" s="39">
        <f t="shared" si="4"/>
        <v>8.204833294817454E-2</v>
      </c>
      <c r="Z72" s="39">
        <f t="shared" si="4"/>
        <v>8.7771319562714861E-2</v>
      </c>
      <c r="AA72" s="39">
        <f t="shared" si="4"/>
        <v>0.12266475604726278</v>
      </c>
      <c r="AB72" s="39">
        <f t="shared" ref="AB72:AD72" si="5">STDEV(AB3,AB6,AB9,AB12,AB15,AB18,AB21,AB24,AB27,AB30,AB33,AB36,AB39,AB42,AB45,AB48,AB51,AB54,AB57,AB60,AB63)</f>
        <v>0.12932633474986313</v>
      </c>
      <c r="AC72" s="39">
        <f t="shared" si="5"/>
        <v>0.11940024137062753</v>
      </c>
      <c r="AD72" s="39">
        <f t="shared" si="5"/>
        <v>0.13472154179636453</v>
      </c>
      <c r="AE72" s="39">
        <f t="shared" ref="AE72:AI72" si="6">STDEV(AE3,AE6,AE9,AE12,AE15,AE18,AE21,AE24,AE27,AE30,AE33,AE36,AE39,AE42,AE45,AE48,AE51,AE54,AE57,AE60,AE63)</f>
        <v>9.4676550328785303E-2</v>
      </c>
      <c r="AF72" s="39">
        <f t="shared" ref="AF72:AH72" si="7">STDEV(AF3,AF6,AF9,AF12,AF15,AF18,AF21,AF24,AF27,AF30,AF33,AF36,AF39,AF42,AF45,AF48,AF51,AF54,AF57,AF60,AF63)</f>
        <v>0.11747194280435037</v>
      </c>
      <c r="AG72" s="39">
        <f t="shared" si="7"/>
        <v>8.0367080625204299E-2</v>
      </c>
      <c r="AH72" s="39">
        <f t="shared" si="7"/>
        <v>9.9609880492427347E-2</v>
      </c>
      <c r="AI72" s="39">
        <f t="shared" si="6"/>
        <v>0.1112980082648593</v>
      </c>
      <c r="AJ72" s="65"/>
      <c r="AL72" s="44"/>
      <c r="AM72" s="44"/>
      <c r="AR72" s="44"/>
    </row>
    <row r="73" spans="1:44" ht="13" x14ac:dyDescent="0.3">
      <c r="A73" s="2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L73" s="44"/>
      <c r="AM73" s="44"/>
      <c r="AR73" s="44"/>
    </row>
    <row r="74" spans="1:44" ht="13" x14ac:dyDescent="0.3">
      <c r="A74" s="2" t="s">
        <v>95</v>
      </c>
      <c r="G74" s="64">
        <f>AVERAGE(G15,G24,G27,G30,G33,G36,G39,G48)</f>
        <v>0.39257936249999997</v>
      </c>
      <c r="H74" s="64">
        <f t="shared" ref="H74:AA74" si="8">AVERAGE(H15,H24,H27,H30,H33,H36,H39,H48)</f>
        <v>0.41241741249999997</v>
      </c>
      <c r="I74" s="64">
        <f t="shared" si="8"/>
        <v>0.41605233750000004</v>
      </c>
      <c r="J74" s="64">
        <f t="shared" si="8"/>
        <v>0.40062074999999997</v>
      </c>
      <c r="K74" s="64">
        <f t="shared" si="8"/>
        <v>0.36482038750000007</v>
      </c>
      <c r="L74" s="64">
        <f t="shared" si="8"/>
        <v>0.40355558750000009</v>
      </c>
      <c r="M74" s="64">
        <f t="shared" si="8"/>
        <v>0.40053691249999995</v>
      </c>
      <c r="N74" s="64">
        <f t="shared" si="8"/>
        <v>0.4895354375</v>
      </c>
      <c r="O74" s="64">
        <f t="shared" si="8"/>
        <v>0.34712251249999998</v>
      </c>
      <c r="P74" s="64">
        <f t="shared" si="8"/>
        <v>0.44162521249999998</v>
      </c>
      <c r="Q74" s="64">
        <f t="shared" si="8"/>
        <v>0.41436216250000002</v>
      </c>
      <c r="R74" s="64">
        <f t="shared" si="8"/>
        <v>0.41644026249999999</v>
      </c>
      <c r="S74" s="64">
        <f t="shared" si="8"/>
        <v>0.40901324999999999</v>
      </c>
      <c r="T74" s="64">
        <f t="shared" si="8"/>
        <v>0.47534624999999997</v>
      </c>
      <c r="U74" s="64">
        <f t="shared" si="8"/>
        <v>0.4661633375</v>
      </c>
      <c r="V74" s="64">
        <f t="shared" si="8"/>
        <v>0.3482248</v>
      </c>
      <c r="W74" s="64">
        <f t="shared" si="8"/>
        <v>0.38364327500000001</v>
      </c>
      <c r="X74" s="64">
        <f t="shared" si="8"/>
        <v>0.41425372500000007</v>
      </c>
      <c r="Y74" s="64">
        <f t="shared" si="8"/>
        <v>0.41772781250000007</v>
      </c>
      <c r="Z74" s="64">
        <f t="shared" si="8"/>
        <v>0.38563431249999996</v>
      </c>
      <c r="AA74" s="64">
        <f t="shared" si="8"/>
        <v>0.45933748750000003</v>
      </c>
      <c r="AB74" s="64">
        <f t="shared" ref="AB74:AD74" si="9">AVERAGE(AB15,AB24,AB27,AB30,AB33,AB36,AB39,AB48)</f>
        <v>0.37321031250000003</v>
      </c>
      <c r="AC74" s="64">
        <f t="shared" si="9"/>
        <v>0.42460878749999997</v>
      </c>
      <c r="AD74" s="64">
        <f t="shared" si="9"/>
        <v>0.42653036250000004</v>
      </c>
      <c r="AE74" s="64">
        <f t="shared" ref="AE74:AI74" si="10">AVERAGE(AE15,AE24,AE27,AE30,AE33,AE36,AE39,AE48)</f>
        <v>0.40133649999999998</v>
      </c>
      <c r="AF74" s="64">
        <f t="shared" ref="AF74:AH74" si="11">AVERAGE(AF15,AF24,AF27,AF30,AF33,AF36,AF39,AF48)</f>
        <v>0.35056923750000002</v>
      </c>
      <c r="AG74" s="64">
        <f t="shared" si="11"/>
        <v>0.44517075000000006</v>
      </c>
      <c r="AH74" s="64">
        <f t="shared" si="11"/>
        <v>0.35244001250000001</v>
      </c>
      <c r="AI74" s="64">
        <f t="shared" si="10"/>
        <v>0.44329488571428566</v>
      </c>
      <c r="AJ74" s="64"/>
      <c r="AK74" s="164">
        <f>IF(AI74&gt;0,(AI74-AVERAGE(Y74:AH74))/STDEV(reproductie!Y74:AH74),"NA")</f>
        <v>0.19703058925218631</v>
      </c>
      <c r="AL74" s="44"/>
      <c r="AM74" s="44"/>
      <c r="AR74" s="44"/>
    </row>
    <row r="75" spans="1:44" ht="13" x14ac:dyDescent="0.3">
      <c r="A75" s="2" t="s">
        <v>89</v>
      </c>
      <c r="G75" s="66">
        <f>STDEV(G15,G24,G27,G30,G33,G36,G39,G48)</f>
        <v>0.12948582438765749</v>
      </c>
      <c r="H75" s="66">
        <f t="shared" ref="H75:AA75" si="12">STDEV(H15,H24,H27,H30,H33,H36,H39,H48)</f>
        <v>0.17016636415052735</v>
      </c>
      <c r="I75" s="66">
        <f t="shared" si="12"/>
        <v>8.4884120173377237E-2</v>
      </c>
      <c r="J75" s="66">
        <f t="shared" si="12"/>
        <v>0.12995731124342338</v>
      </c>
      <c r="K75" s="66">
        <f t="shared" si="12"/>
        <v>9.2256922539092109E-2</v>
      </c>
      <c r="L75" s="66">
        <f t="shared" si="12"/>
        <v>0.14387114187583086</v>
      </c>
      <c r="M75" s="66">
        <f t="shared" si="12"/>
        <v>0.1549731244902203</v>
      </c>
      <c r="N75" s="66">
        <f t="shared" si="12"/>
        <v>9.2930195350241537E-2</v>
      </c>
      <c r="O75" s="66">
        <f t="shared" si="12"/>
        <v>9.8597479528962154E-2</v>
      </c>
      <c r="P75" s="66">
        <f t="shared" si="12"/>
        <v>6.0896103519482762E-2</v>
      </c>
      <c r="Q75" s="66">
        <f t="shared" si="12"/>
        <v>8.9659033792663989E-2</v>
      </c>
      <c r="R75" s="66">
        <f t="shared" si="12"/>
        <v>0.12235814250104288</v>
      </c>
      <c r="S75" s="66">
        <f t="shared" si="12"/>
        <v>7.9717665954775113E-2</v>
      </c>
      <c r="T75" s="66">
        <f t="shared" si="12"/>
        <v>6.8382299946321029E-2</v>
      </c>
      <c r="U75" s="66">
        <f t="shared" si="12"/>
        <v>8.0942956741027194E-2</v>
      </c>
      <c r="V75" s="66">
        <f t="shared" si="12"/>
        <v>0.10151358497308913</v>
      </c>
      <c r="W75" s="66">
        <f t="shared" si="12"/>
        <v>9.0698362323626214E-2</v>
      </c>
      <c r="X75" s="66">
        <f t="shared" si="12"/>
        <v>0.11518266270637523</v>
      </c>
      <c r="Y75" s="66">
        <f t="shared" si="12"/>
        <v>6.1776678272477313E-2</v>
      </c>
      <c r="Z75" s="66">
        <f t="shared" si="12"/>
        <v>7.9904953927497857E-2</v>
      </c>
      <c r="AA75" s="66">
        <f t="shared" si="12"/>
        <v>0.11147320795242269</v>
      </c>
      <c r="AB75" s="66">
        <f t="shared" ref="AB75:AD75" si="13">STDEV(AB15,AB24,AB27,AB30,AB33,AB36,AB39,AB48)</f>
        <v>0.10124883197224593</v>
      </c>
      <c r="AC75" s="66">
        <f t="shared" si="13"/>
        <v>6.4334441469479239E-2</v>
      </c>
      <c r="AD75" s="66">
        <f t="shared" si="13"/>
        <v>0.11209293754830578</v>
      </c>
      <c r="AE75" s="66">
        <f t="shared" ref="AE75:AI75" si="14">STDEV(AE15,AE24,AE27,AE30,AE33,AE36,AE39,AE48)</f>
        <v>8.2348509944624976E-2</v>
      </c>
      <c r="AF75" s="66">
        <f t="shared" ref="AF75:AH75" si="15">STDEV(AF15,AF24,AF27,AF30,AF33,AF36,AF39,AF48)</f>
        <v>0.13351896349200665</v>
      </c>
      <c r="AG75" s="66">
        <f t="shared" si="15"/>
        <v>9.711341352476173E-2</v>
      </c>
      <c r="AH75" s="66">
        <f t="shared" si="15"/>
        <v>0.11585536875679389</v>
      </c>
      <c r="AI75" s="66">
        <f t="shared" si="14"/>
        <v>0.12026442648273662</v>
      </c>
      <c r="AJ75" s="66"/>
      <c r="AL75" s="44"/>
      <c r="AM75" s="44"/>
      <c r="AR75" s="44"/>
    </row>
    <row r="76" spans="1:44" ht="13" x14ac:dyDescent="0.3">
      <c r="A76" s="2" t="s">
        <v>88</v>
      </c>
      <c r="G76" s="64">
        <f>AVERAGE(G12,G21,G42,G45,G63)</f>
        <v>0.40345577999999999</v>
      </c>
      <c r="H76" s="64">
        <f t="shared" ref="H76:AA76" si="16">AVERAGE(H12,H21,H42,H45,H63)</f>
        <v>0.41702927999999995</v>
      </c>
      <c r="I76" s="64">
        <f t="shared" si="16"/>
        <v>0.38752193999999995</v>
      </c>
      <c r="J76" s="64">
        <f t="shared" si="16"/>
        <v>0.38435407999999993</v>
      </c>
      <c r="K76" s="64">
        <f t="shared" si="16"/>
        <v>0.32273654000000002</v>
      </c>
      <c r="L76" s="64">
        <f t="shared" si="16"/>
        <v>0.46703040000000001</v>
      </c>
      <c r="M76" s="64">
        <f t="shared" si="16"/>
        <v>0.36097035999999993</v>
      </c>
      <c r="N76" s="64">
        <f t="shared" si="16"/>
        <v>0.41911027999999995</v>
      </c>
      <c r="O76" s="64">
        <f t="shared" si="16"/>
        <v>0.30095441999999994</v>
      </c>
      <c r="P76" s="64">
        <f t="shared" si="16"/>
        <v>0.284549</v>
      </c>
      <c r="Q76" s="64">
        <f t="shared" si="16"/>
        <v>0.35251761999999998</v>
      </c>
      <c r="R76" s="64">
        <f t="shared" si="16"/>
        <v>0.44293335999999994</v>
      </c>
      <c r="S76" s="64">
        <f t="shared" si="16"/>
        <v>0.29584394000000003</v>
      </c>
      <c r="T76" s="64">
        <f t="shared" si="16"/>
        <v>0.29123339999999998</v>
      </c>
      <c r="U76" s="64">
        <f t="shared" si="16"/>
        <v>0.43073546000000001</v>
      </c>
      <c r="V76" s="64">
        <f t="shared" si="16"/>
        <v>0.35354304000000003</v>
      </c>
      <c r="W76" s="64">
        <f t="shared" si="16"/>
        <v>0.32519834000000003</v>
      </c>
      <c r="X76" s="64">
        <f t="shared" si="16"/>
        <v>0.38069720000000001</v>
      </c>
      <c r="Y76" s="64">
        <f t="shared" si="16"/>
        <v>0.47877590000000003</v>
      </c>
      <c r="Z76" s="64">
        <f t="shared" si="16"/>
        <v>0.37558196000000005</v>
      </c>
      <c r="AA76" s="64">
        <f t="shared" si="16"/>
        <v>0.41664323999999997</v>
      </c>
      <c r="AB76" s="64">
        <f t="shared" ref="AB76:AD76" si="17">AVERAGE(AB12,AB21,AB42,AB45,AB63)</f>
        <v>0.33113374000000001</v>
      </c>
      <c r="AC76" s="64">
        <f t="shared" si="17"/>
        <v>0.42434712000000002</v>
      </c>
      <c r="AD76" s="64">
        <f t="shared" si="17"/>
        <v>0.35298419999999997</v>
      </c>
      <c r="AE76" s="64">
        <f t="shared" ref="AE76:AI76" si="18">AVERAGE(AE12,AE21,AE42,AE45,AE63)</f>
        <v>0.3849572</v>
      </c>
      <c r="AF76" s="64">
        <f t="shared" ref="AF76:AH76" si="19">AVERAGE(AF12,AF21,AF42,AF45,AF63)</f>
        <v>0.38339478000000005</v>
      </c>
      <c r="AG76" s="64">
        <f t="shared" si="19"/>
        <v>0.42283849999999995</v>
      </c>
      <c r="AH76" s="64">
        <f t="shared" si="19"/>
        <v>0.34891804000000004</v>
      </c>
      <c r="AI76" s="64">
        <f t="shared" si="18"/>
        <v>0.37124138000000001</v>
      </c>
      <c r="AJ76" s="64"/>
      <c r="AK76" s="164">
        <f>IF(AI76&gt;0,(AI76-AVERAGE(Y76:AH76))/STDEV(reproductie!Y76:AH76),"NA")</f>
        <v>-0.10510615941248735</v>
      </c>
      <c r="AL76" s="44"/>
      <c r="AM76" s="44"/>
      <c r="AR76" s="44"/>
    </row>
    <row r="77" spans="1:44" ht="13" x14ac:dyDescent="0.3">
      <c r="A77" s="2" t="s">
        <v>87</v>
      </c>
      <c r="G77" s="66">
        <f>STDEV(G12,G21,G42,G45,G63)</f>
        <v>2.4475437686934224E-2</v>
      </c>
      <c r="H77" s="66">
        <f t="shared" ref="H77:AA77" si="20">STDEV(H12,H21,H42,H45,H63)</f>
        <v>0.13765825030326748</v>
      </c>
      <c r="I77" s="66">
        <f t="shared" si="20"/>
        <v>0.18379119344844319</v>
      </c>
      <c r="J77" s="66">
        <f t="shared" si="20"/>
        <v>3.9832716335155942E-2</v>
      </c>
      <c r="K77" s="66">
        <f t="shared" si="20"/>
        <v>0.11495287961474911</v>
      </c>
      <c r="L77" s="66">
        <f t="shared" si="20"/>
        <v>0.10559960635602129</v>
      </c>
      <c r="M77" s="66">
        <f t="shared" si="20"/>
        <v>9.8237860240734026E-2</v>
      </c>
      <c r="N77" s="66">
        <f t="shared" si="20"/>
        <v>0.12741947812423357</v>
      </c>
      <c r="O77" s="66">
        <f t="shared" si="20"/>
        <v>0.16194633334829481</v>
      </c>
      <c r="P77" s="66">
        <f t="shared" si="20"/>
        <v>9.3009522120587315E-2</v>
      </c>
      <c r="Q77" s="66">
        <f t="shared" si="20"/>
        <v>0.16620484898068413</v>
      </c>
      <c r="R77" s="66">
        <f t="shared" si="20"/>
        <v>7.2716980722579747E-2</v>
      </c>
      <c r="S77" s="66">
        <f t="shared" si="20"/>
        <v>8.6844583760894309E-2</v>
      </c>
      <c r="T77" s="66">
        <f t="shared" si="20"/>
        <v>8.1448219611266012E-2</v>
      </c>
      <c r="U77" s="66">
        <f t="shared" si="20"/>
        <v>0.12368816517803162</v>
      </c>
      <c r="V77" s="66">
        <f t="shared" si="20"/>
        <v>0.10326272717540916</v>
      </c>
      <c r="W77" s="66">
        <f t="shared" si="20"/>
        <v>9.3147050159213096E-2</v>
      </c>
      <c r="X77" s="66">
        <f t="shared" si="20"/>
        <v>8.557369758018514E-2</v>
      </c>
      <c r="Y77" s="66">
        <f t="shared" si="20"/>
        <v>0.11270336279310815</v>
      </c>
      <c r="Z77" s="66">
        <f t="shared" si="20"/>
        <v>4.6840268272854153E-2</v>
      </c>
      <c r="AA77" s="66">
        <f t="shared" si="20"/>
        <v>0.12237826605248596</v>
      </c>
      <c r="AB77" s="66">
        <f t="shared" ref="AB77:AD77" si="21">STDEV(AB12,AB21,AB42,AB45,AB63)</f>
        <v>0.12413413964982795</v>
      </c>
      <c r="AC77" s="66">
        <f t="shared" si="21"/>
        <v>7.0110107974969985E-2</v>
      </c>
      <c r="AD77" s="66">
        <f t="shared" si="21"/>
        <v>7.6327317460330002E-2</v>
      </c>
      <c r="AE77" s="66">
        <f t="shared" ref="AE77:AI77" si="22">STDEV(AE12,AE21,AE42,AE45,AE63)</f>
        <v>9.0603378114146441E-2</v>
      </c>
      <c r="AF77" s="66">
        <f t="shared" ref="AF77:AH77" si="23">STDEV(AF12,AF21,AF42,AF45,AF63)</f>
        <v>0.11864225157787163</v>
      </c>
      <c r="AG77" s="66">
        <f t="shared" si="23"/>
        <v>8.7825470746134351E-2</v>
      </c>
      <c r="AH77" s="66">
        <f t="shared" si="23"/>
        <v>9.9208328240238883E-2</v>
      </c>
      <c r="AI77" s="66">
        <f t="shared" si="22"/>
        <v>6.5738763119844404E-2</v>
      </c>
      <c r="AJ77" s="66"/>
      <c r="AL77" s="44"/>
      <c r="AM77" s="44"/>
      <c r="AR77" s="44"/>
    </row>
    <row r="78" spans="1:44" ht="13" x14ac:dyDescent="0.3">
      <c r="A78" s="2" t="s">
        <v>96</v>
      </c>
      <c r="G78" s="64">
        <f>AVERAGE(G3,G6,G9,G18,G51,G54,G57,G60)</f>
        <v>0.27967061250000003</v>
      </c>
      <c r="H78" s="64">
        <f t="shared" ref="H78:AA78" si="24">AVERAGE(H3,H6,H9,H18,H51,H54,H57,H60)</f>
        <v>0.39936225714285711</v>
      </c>
      <c r="I78" s="64">
        <f t="shared" si="24"/>
        <v>0.41194001666666669</v>
      </c>
      <c r="J78" s="64">
        <f t="shared" si="24"/>
        <v>0.33737444999999999</v>
      </c>
      <c r="K78" s="64">
        <f t="shared" si="24"/>
        <v>0.37148220000000004</v>
      </c>
      <c r="L78" s="64">
        <f t="shared" si="24"/>
        <v>0.40167805714285715</v>
      </c>
      <c r="M78" s="64">
        <f t="shared" si="24"/>
        <v>0.44525314285714285</v>
      </c>
      <c r="N78" s="64">
        <f t="shared" si="24"/>
        <v>0.4703645125</v>
      </c>
      <c r="O78" s="64">
        <f t="shared" si="24"/>
        <v>0.32493862857142858</v>
      </c>
      <c r="P78" s="64">
        <f t="shared" si="24"/>
        <v>0.37221652857142862</v>
      </c>
      <c r="Q78" s="64">
        <f t="shared" si="24"/>
        <v>0.46211122500000001</v>
      </c>
      <c r="R78" s="64">
        <f t="shared" si="24"/>
        <v>0.47750386249999999</v>
      </c>
      <c r="S78" s="64">
        <f t="shared" si="24"/>
        <v>0.31884177142857134</v>
      </c>
      <c r="T78" s="64">
        <f t="shared" si="24"/>
        <v>0.39645105000000003</v>
      </c>
      <c r="U78" s="64">
        <f t="shared" si="24"/>
        <v>0.43071929999999997</v>
      </c>
      <c r="V78" s="64">
        <f t="shared" si="24"/>
        <v>0.38326545000000001</v>
      </c>
      <c r="W78" s="64">
        <f t="shared" si="24"/>
        <v>0.42647527142857139</v>
      </c>
      <c r="X78" s="64">
        <f t="shared" si="24"/>
        <v>0.43821322857142858</v>
      </c>
      <c r="Y78" s="64">
        <f t="shared" si="24"/>
        <v>0.41435149999999998</v>
      </c>
      <c r="Z78" s="64">
        <f t="shared" si="24"/>
        <v>0.3784354857142857</v>
      </c>
      <c r="AA78" s="64">
        <f t="shared" si="24"/>
        <v>0.50654877500000006</v>
      </c>
      <c r="AB78" s="64">
        <f t="shared" ref="AB78:AD78" si="25">AVERAGE(AB3,AB6,AB9,AB18,AB51,AB54,AB57,AB60)</f>
        <v>0.40187793749999995</v>
      </c>
      <c r="AC78" s="64">
        <f t="shared" si="25"/>
        <v>0.52964853750000007</v>
      </c>
      <c r="AD78" s="64">
        <f t="shared" si="25"/>
        <v>0.525615575</v>
      </c>
      <c r="AE78" s="64">
        <f t="shared" ref="AE78:AI78" si="26">AVERAGE(AE3,AE6,AE9,AE18,AE51,AE54,AE57,AE60)</f>
        <v>0.35927936249999998</v>
      </c>
      <c r="AF78" s="64">
        <f t="shared" ref="AF78:AH78" si="27">AVERAGE(AF3,AF6,AF9,AF18,AF51,AF54,AF57,AF60)</f>
        <v>0.45154498749999994</v>
      </c>
      <c r="AG78" s="64">
        <f t="shared" si="27"/>
        <v>0.47862460000000001</v>
      </c>
      <c r="AH78" s="64">
        <f t="shared" si="27"/>
        <v>0.36008315000000002</v>
      </c>
      <c r="AI78" s="64">
        <f t="shared" si="26"/>
        <v>0.4081072375</v>
      </c>
      <c r="AJ78" s="64"/>
      <c r="AK78" s="164">
        <f>IF(AI78&gt;0,(AI78-AVERAGE(Y78:AH78))/STDEV(reproductie!Y78:AH78),"NA")</f>
        <v>-6.9597515680545133E-2</v>
      </c>
      <c r="AL78" s="44"/>
      <c r="AM78" s="44"/>
      <c r="AR78" s="44"/>
    </row>
    <row r="79" spans="1:44" ht="13" x14ac:dyDescent="0.3">
      <c r="A79" s="2" t="s">
        <v>89</v>
      </c>
      <c r="G79" s="66">
        <f>STDEV(G3,G6,G9,G18,G51,G54,G57,G60)</f>
        <v>0.11478069884028451</v>
      </c>
      <c r="H79" s="66">
        <f t="shared" ref="H79:AA79" si="28">STDEV(H3,H6,H9,H18,H51,H54,H57,H60)</f>
        <v>0.10106764402052493</v>
      </c>
      <c r="I79" s="66">
        <f t="shared" si="28"/>
        <v>0.11220541235894865</v>
      </c>
      <c r="J79" s="66">
        <f t="shared" si="28"/>
        <v>0.15869705669566064</v>
      </c>
      <c r="K79" s="66">
        <f t="shared" si="28"/>
        <v>0.13973213899596112</v>
      </c>
      <c r="L79" s="66">
        <f t="shared" si="28"/>
        <v>0.12629410275805775</v>
      </c>
      <c r="M79" s="66">
        <f t="shared" si="28"/>
        <v>9.5161895240074026E-2</v>
      </c>
      <c r="N79" s="66">
        <f t="shared" si="28"/>
        <v>0.16749328896325916</v>
      </c>
      <c r="O79" s="66">
        <f t="shared" si="28"/>
        <v>0.16168932649070886</v>
      </c>
      <c r="P79" s="66">
        <f t="shared" si="28"/>
        <v>0.11709411445453757</v>
      </c>
      <c r="Q79" s="66">
        <f t="shared" si="28"/>
        <v>0.12584189611952151</v>
      </c>
      <c r="R79" s="66">
        <f t="shared" si="28"/>
        <v>0.13601340798492673</v>
      </c>
      <c r="S79" s="66">
        <f t="shared" si="28"/>
        <v>8.4200846768401047E-2</v>
      </c>
      <c r="T79" s="66">
        <f t="shared" si="28"/>
        <v>0.18305991780596234</v>
      </c>
      <c r="U79" s="66">
        <f t="shared" si="28"/>
        <v>0.16388345320786155</v>
      </c>
      <c r="V79" s="66">
        <f t="shared" si="28"/>
        <v>6.3027440822708156E-2</v>
      </c>
      <c r="W79" s="66">
        <f t="shared" si="28"/>
        <v>0.10444424982512177</v>
      </c>
      <c r="X79" s="66">
        <f t="shared" si="28"/>
        <v>0.12131099151809127</v>
      </c>
      <c r="Y79" s="66">
        <f t="shared" si="28"/>
        <v>7.7530289970547464E-2</v>
      </c>
      <c r="Z79" s="66">
        <f t="shared" si="28"/>
        <v>0.1241915038747743</v>
      </c>
      <c r="AA79" s="66">
        <f t="shared" si="28"/>
        <v>0.13542636450776727</v>
      </c>
      <c r="AB79" s="66">
        <f t="shared" ref="AB79:AD79" si="29">STDEV(AB3,AB6,AB9,AB18,AB51,AB54,AB57,AB60)</f>
        <v>0.16287587741969073</v>
      </c>
      <c r="AC79" s="66">
        <f t="shared" si="29"/>
        <v>0.16113343451280998</v>
      </c>
      <c r="AD79" s="66">
        <f t="shared" si="29"/>
        <v>0.14868549276047396</v>
      </c>
      <c r="AE79" s="66">
        <f t="shared" ref="AE79:AI79" si="30">STDEV(AE3,AE6,AE9,AE18,AE51,AE54,AE57,AE60)</f>
        <v>0.11452423244976737</v>
      </c>
      <c r="AF79" s="66">
        <f t="shared" ref="AF79:AH79" si="31">STDEV(AF3,AF6,AF9,AF18,AF51,AF54,AF57,AF60)</f>
        <v>8.6952529300786674E-2</v>
      </c>
      <c r="AG79" s="66">
        <f t="shared" si="31"/>
        <v>4.6039386967161047E-2</v>
      </c>
      <c r="AH79" s="66">
        <f t="shared" si="31"/>
        <v>9.6122706032237729E-2</v>
      </c>
      <c r="AI79" s="66">
        <f t="shared" si="30"/>
        <v>0.12874093791670985</v>
      </c>
      <c r="AJ79" s="66"/>
      <c r="AL79" s="44"/>
      <c r="AM79" s="44"/>
      <c r="AR79" s="44"/>
    </row>
    <row r="80" spans="1:44" ht="13" x14ac:dyDescent="0.3">
      <c r="A80" s="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L80" s="44"/>
      <c r="AM80" s="44"/>
      <c r="AR80" s="44"/>
    </row>
    <row r="81" spans="1:44" ht="13" x14ac:dyDescent="0.3">
      <c r="A81" s="2" t="s">
        <v>97</v>
      </c>
      <c r="G81" s="64">
        <f>AVERAGE(G15,G24,G27,G30,G51,G63)</f>
        <v>0.35188920000000001</v>
      </c>
      <c r="H81" s="64">
        <f t="shared" ref="H81:AA81" si="32">AVERAGE(H15,H24,H27,H30,H51,H63)</f>
        <v>0.40027888333333328</v>
      </c>
      <c r="I81" s="64">
        <f t="shared" si="32"/>
        <v>0.38361478333333326</v>
      </c>
      <c r="J81" s="64">
        <f t="shared" si="32"/>
        <v>0.39599840000000003</v>
      </c>
      <c r="K81" s="64">
        <f t="shared" si="32"/>
        <v>0.35375395000000004</v>
      </c>
      <c r="L81" s="64">
        <f t="shared" si="32"/>
        <v>0.44993296000000005</v>
      </c>
      <c r="M81" s="64">
        <f t="shared" si="32"/>
        <v>0.45069445000000002</v>
      </c>
      <c r="N81" s="64">
        <f t="shared" si="32"/>
        <v>0.40782826666666666</v>
      </c>
      <c r="O81" s="64">
        <f t="shared" si="32"/>
        <v>0.32428416666666665</v>
      </c>
      <c r="P81" s="64">
        <f t="shared" si="32"/>
        <v>0.43029083999999995</v>
      </c>
      <c r="Q81" s="64">
        <f t="shared" si="32"/>
        <v>0.42109274999999996</v>
      </c>
      <c r="R81" s="64">
        <f t="shared" si="32"/>
        <v>0.39906674999999997</v>
      </c>
      <c r="S81" s="64">
        <f t="shared" si="32"/>
        <v>0.37914913333333339</v>
      </c>
      <c r="T81" s="64">
        <f t="shared" si="32"/>
        <v>0.38881606666666668</v>
      </c>
      <c r="U81" s="64">
        <f t="shared" si="32"/>
        <v>0.47755354</v>
      </c>
      <c r="V81" s="64">
        <f t="shared" si="32"/>
        <v>0.34139370000000002</v>
      </c>
      <c r="W81" s="64">
        <f t="shared" si="32"/>
        <v>0.39927781666666667</v>
      </c>
      <c r="X81" s="64">
        <f t="shared" si="32"/>
        <v>0.3968274</v>
      </c>
      <c r="Y81" s="64">
        <f t="shared" si="32"/>
        <v>0.40069783333333336</v>
      </c>
      <c r="Z81" s="64">
        <f t="shared" si="32"/>
        <v>0.37697333333333333</v>
      </c>
      <c r="AA81" s="64">
        <f t="shared" si="32"/>
        <v>0.46583313333333337</v>
      </c>
      <c r="AB81" s="64">
        <f t="shared" ref="AB81:AD81" si="33">AVERAGE(AB15,AB24,AB27,AB30,AB51,AB63)</f>
        <v>0.32458723333333334</v>
      </c>
      <c r="AC81" s="64">
        <f t="shared" si="33"/>
        <v>0.48155861666666672</v>
      </c>
      <c r="AD81" s="64">
        <f t="shared" si="33"/>
        <v>0.45025341666666674</v>
      </c>
      <c r="AE81" s="64">
        <f t="shared" ref="AE81:AI81" si="34">AVERAGE(AE15,AE24,AE27,AE30,AE51,AE63)</f>
        <v>0.40182791666666667</v>
      </c>
      <c r="AF81" s="64">
        <f t="shared" ref="AF81:AH81" si="35">AVERAGE(AF15,AF24,AF27,AF30,AF51,AF63)</f>
        <v>0.35610924999999999</v>
      </c>
      <c r="AG81" s="64">
        <f t="shared" si="35"/>
        <v>0.42218435000000004</v>
      </c>
      <c r="AH81" s="64">
        <f t="shared" si="35"/>
        <v>0.36119656666666661</v>
      </c>
      <c r="AI81" s="64">
        <f t="shared" si="34"/>
        <v>0.40462976666666667</v>
      </c>
      <c r="AJ81" s="64"/>
      <c r="AK81" s="164">
        <f>IF(AI81&gt;0,(AI81-AVERAGE(Y81:AH81))/STDEV(reproductie!Y81:AH81),"NA")</f>
        <v>1.5535287029206962E-3</v>
      </c>
      <c r="AL81" s="44"/>
      <c r="AM81" s="44"/>
      <c r="AR81" s="44"/>
    </row>
    <row r="82" spans="1:44" ht="13" x14ac:dyDescent="0.3">
      <c r="A82" s="2" t="s">
        <v>89</v>
      </c>
      <c r="G82" s="66">
        <f>STDEV(G15,G24,G27,G30,G51,G63)</f>
        <v>0.16438776873588859</v>
      </c>
      <c r="H82" s="66">
        <f t="shared" ref="H82:AA82" si="36">STDEV(H15,H24,H27,H30,H51,H63)</f>
        <v>0.18339727676110615</v>
      </c>
      <c r="I82" s="66">
        <f t="shared" si="36"/>
        <v>8.5587043888206038E-2</v>
      </c>
      <c r="J82" s="66">
        <f t="shared" si="36"/>
        <v>0.17785711978798036</v>
      </c>
      <c r="K82" s="66">
        <f t="shared" si="36"/>
        <v>0.13073240883775902</v>
      </c>
      <c r="L82" s="66">
        <f t="shared" si="36"/>
        <v>0.18077127543142182</v>
      </c>
      <c r="M82" s="66">
        <f t="shared" si="36"/>
        <v>0.12624362002047868</v>
      </c>
      <c r="N82" s="66">
        <f t="shared" si="36"/>
        <v>0.11463505267413901</v>
      </c>
      <c r="O82" s="66">
        <f t="shared" si="36"/>
        <v>0.14230648193475476</v>
      </c>
      <c r="P82" s="66">
        <f t="shared" si="36"/>
        <v>4.8752819079290265E-2</v>
      </c>
      <c r="Q82" s="66">
        <f t="shared" si="36"/>
        <v>8.3269341068745631E-2</v>
      </c>
      <c r="R82" s="66">
        <f t="shared" si="36"/>
        <v>7.1385559401849874E-2</v>
      </c>
      <c r="S82" s="66">
        <f t="shared" si="36"/>
        <v>0.12962706506614516</v>
      </c>
      <c r="T82" s="66">
        <f t="shared" si="36"/>
        <v>0.1584418455302975</v>
      </c>
      <c r="U82" s="66">
        <f t="shared" si="36"/>
        <v>9.5689651488303329E-2</v>
      </c>
      <c r="V82" s="66">
        <f t="shared" si="36"/>
        <v>0.10610011048861355</v>
      </c>
      <c r="W82" s="66">
        <f t="shared" si="36"/>
        <v>8.6926505692415973E-2</v>
      </c>
      <c r="X82" s="66">
        <f t="shared" si="36"/>
        <v>0.13283464419969668</v>
      </c>
      <c r="Y82" s="66">
        <f t="shared" si="36"/>
        <v>5.7369246774858634E-2</v>
      </c>
      <c r="Z82" s="66">
        <f t="shared" si="36"/>
        <v>0.11334762893487756</v>
      </c>
      <c r="AA82" s="66">
        <f t="shared" si="36"/>
        <v>9.7575096914195553E-2</v>
      </c>
      <c r="AB82" s="66">
        <f t="shared" ref="AB82:AD82" si="37">STDEV(AB15,AB24,AB27,AB30,AB51,AB63)</f>
        <v>0.14647438160043774</v>
      </c>
      <c r="AC82" s="66">
        <f t="shared" si="37"/>
        <v>0.12071430267452848</v>
      </c>
      <c r="AD82" s="66">
        <f t="shared" si="37"/>
        <v>0.11847984458575914</v>
      </c>
      <c r="AE82" s="66">
        <f t="shared" ref="AE82:AI82" si="38">STDEV(AE15,AE24,AE27,AE30,AE51,AE63)</f>
        <v>0.15282506838240142</v>
      </c>
      <c r="AF82" s="66">
        <f t="shared" ref="AF82:AH82" si="39">STDEV(AF15,AF24,AF27,AF30,AF51,AF63)</f>
        <v>7.7075224634710005E-2</v>
      </c>
      <c r="AG82" s="66">
        <f t="shared" si="39"/>
        <v>6.0061639115453182E-2</v>
      </c>
      <c r="AH82" s="66">
        <f t="shared" si="39"/>
        <v>7.5809942746705078E-2</v>
      </c>
      <c r="AI82" s="66">
        <f t="shared" si="38"/>
        <v>0.10606861628168207</v>
      </c>
      <c r="AJ82" s="66"/>
      <c r="AL82" s="44"/>
      <c r="AM82" s="44"/>
      <c r="AR82" s="44"/>
    </row>
    <row r="83" spans="1:44" ht="13" x14ac:dyDescent="0.3">
      <c r="A83" s="2" t="s">
        <v>98</v>
      </c>
      <c r="G83" s="64">
        <f>AVERAGE(G9,G33,G36,G39,G48)</f>
        <v>0.34172330000000006</v>
      </c>
      <c r="H83" s="64">
        <f t="shared" ref="H83:AA83" si="40">AVERAGE(H9,H33,H36,H39,H48)</f>
        <v>0.38856898000000001</v>
      </c>
      <c r="I83" s="64">
        <f t="shared" si="40"/>
        <v>0.45968656000000002</v>
      </c>
      <c r="J83" s="64">
        <f t="shared" si="40"/>
        <v>0.34150179999999997</v>
      </c>
      <c r="K83" s="64">
        <f t="shared" si="40"/>
        <v>0.36906260000000002</v>
      </c>
      <c r="L83" s="64">
        <f t="shared" si="40"/>
        <v>0.37895708</v>
      </c>
      <c r="M83" s="64">
        <f t="shared" si="40"/>
        <v>0.37424414</v>
      </c>
      <c r="N83" s="64">
        <f t="shared" si="40"/>
        <v>0.54647108</v>
      </c>
      <c r="O83" s="64">
        <f t="shared" si="40"/>
        <v>0.34513217999999996</v>
      </c>
      <c r="P83" s="64">
        <f t="shared" si="40"/>
        <v>0.43516056000000003</v>
      </c>
      <c r="Q83" s="64">
        <f t="shared" si="40"/>
        <v>0.40820592</v>
      </c>
      <c r="R83" s="64">
        <f t="shared" si="40"/>
        <v>0.43805449999999996</v>
      </c>
      <c r="S83" s="64">
        <f t="shared" si="40"/>
        <v>0.39239514000000003</v>
      </c>
      <c r="T83" s="64">
        <f t="shared" si="40"/>
        <v>0.46266461999999997</v>
      </c>
      <c r="U83" s="64">
        <f t="shared" si="40"/>
        <v>0.43529225999999993</v>
      </c>
      <c r="V83" s="64">
        <f t="shared" si="40"/>
        <v>0.36831139999999996</v>
      </c>
      <c r="W83" s="64">
        <f t="shared" si="40"/>
        <v>0.38659673999999999</v>
      </c>
      <c r="X83" s="64">
        <f t="shared" si="40"/>
        <v>0.40828596</v>
      </c>
      <c r="Y83" s="64">
        <f t="shared" si="40"/>
        <v>0.44448398000000006</v>
      </c>
      <c r="Z83" s="64">
        <f t="shared" si="40"/>
        <v>0.39260599999999996</v>
      </c>
      <c r="AA83" s="64">
        <f t="shared" si="40"/>
        <v>0.48693764</v>
      </c>
      <c r="AB83" s="64">
        <f t="shared" ref="AB83:AD83" si="41">AVERAGE(AB9,AB33,AB36,AB39,AB48)</f>
        <v>0.38761758000000002</v>
      </c>
      <c r="AC83" s="64">
        <f t="shared" si="41"/>
        <v>0.41674445999999998</v>
      </c>
      <c r="AD83" s="64">
        <f t="shared" si="41"/>
        <v>0.41466414000000001</v>
      </c>
      <c r="AE83" s="64">
        <f t="shared" ref="AE83:AI83" si="42">AVERAGE(AE9,AE33,AE36,AE39,AE48)</f>
        <v>0.37391124000000003</v>
      </c>
      <c r="AF83" s="64">
        <f t="shared" ref="AF83:AH83" si="43">AVERAGE(AF9,AF33,AF36,AF39,AF48)</f>
        <v>0.35823327999999999</v>
      </c>
      <c r="AG83" s="64">
        <f t="shared" si="43"/>
        <v>0.4819507400000001</v>
      </c>
      <c r="AH83" s="64">
        <f t="shared" si="43"/>
        <v>0.33863700000000002</v>
      </c>
      <c r="AI83" s="64">
        <f t="shared" si="42"/>
        <v>0.45259767499999998</v>
      </c>
      <c r="AJ83" s="64"/>
      <c r="AK83" s="164">
        <f>IF(AI83&gt;0,(AI83-AVERAGE(Y83:AH83))/STDEV(reproductie!Y83:AH83),"NA")</f>
        <v>0.23064023716297477</v>
      </c>
      <c r="AL83" s="44"/>
      <c r="AM83" s="44"/>
      <c r="AR83" s="44"/>
    </row>
    <row r="84" spans="1:44" ht="13" x14ac:dyDescent="0.3">
      <c r="A84" s="2" t="s">
        <v>89</v>
      </c>
      <c r="G84" s="66">
        <f>STDEV(G9,G33,G36,G39,G48)</f>
        <v>0.14513870761077127</v>
      </c>
      <c r="H84" s="66">
        <f t="shared" ref="H84:AA84" si="44">STDEV(H9,H33,H36,H39,H48)</f>
        <v>0.11439769687514258</v>
      </c>
      <c r="I84" s="66">
        <f t="shared" si="44"/>
        <v>8.8968580339595357E-2</v>
      </c>
      <c r="J84" s="66">
        <f t="shared" si="44"/>
        <v>9.2001368411480933E-2</v>
      </c>
      <c r="K84" s="66">
        <f t="shared" si="44"/>
        <v>0.10999398053439105</v>
      </c>
      <c r="L84" s="66">
        <f t="shared" si="44"/>
        <v>5.2342108345546909E-2</v>
      </c>
      <c r="M84" s="66">
        <f t="shared" si="44"/>
        <v>0.14155728078413346</v>
      </c>
      <c r="N84" s="66">
        <f t="shared" si="44"/>
        <v>9.8623320727488195E-2</v>
      </c>
      <c r="O84" s="66">
        <f t="shared" si="44"/>
        <v>9.4773980428448909E-2</v>
      </c>
      <c r="P84" s="66">
        <f t="shared" si="44"/>
        <v>7.0824751590866986E-2</v>
      </c>
      <c r="Q84" s="66">
        <f t="shared" si="44"/>
        <v>8.7647225078276048E-2</v>
      </c>
      <c r="R84" s="66">
        <f t="shared" si="44"/>
        <v>0.14961623100477794</v>
      </c>
      <c r="S84" s="66">
        <f t="shared" si="44"/>
        <v>4.3164355513930691E-2</v>
      </c>
      <c r="T84" s="66">
        <f t="shared" si="44"/>
        <v>7.2128431584861263E-2</v>
      </c>
      <c r="U84" s="66">
        <f t="shared" si="44"/>
        <v>6.8457327358822734E-2</v>
      </c>
      <c r="V84" s="66">
        <f t="shared" si="44"/>
        <v>7.9467911668075361E-2</v>
      </c>
      <c r="W84" s="66">
        <f t="shared" si="44"/>
        <v>9.691348320178679E-2</v>
      </c>
      <c r="X84" s="66">
        <f t="shared" si="44"/>
        <v>9.4145542358749001E-2</v>
      </c>
      <c r="Y84" s="66">
        <f t="shared" si="44"/>
        <v>5.4414837731468067E-2</v>
      </c>
      <c r="Z84" s="66">
        <f t="shared" si="44"/>
        <v>6.4393557503099733E-2</v>
      </c>
      <c r="AA84" s="66">
        <f t="shared" si="44"/>
        <v>0.12625922183424063</v>
      </c>
      <c r="AB84" s="66">
        <f t="shared" ref="AB84:AD84" si="45">STDEV(AB9,AB33,AB36,AB39,AB48)</f>
        <v>9.395783479131449E-2</v>
      </c>
      <c r="AC84" s="66">
        <f t="shared" si="45"/>
        <v>7.1439681904478136E-2</v>
      </c>
      <c r="AD84" s="66">
        <f t="shared" si="45"/>
        <v>0.12890976938678081</v>
      </c>
      <c r="AE84" s="66">
        <f t="shared" ref="AE84:AI84" si="46">STDEV(AE9,AE33,AE36,AE39,AE48)</f>
        <v>5.940016202168967E-2</v>
      </c>
      <c r="AF84" s="66">
        <f t="shared" ref="AF84:AH84" si="47">STDEV(AF9,AF33,AF36,AF39,AF48)</f>
        <v>0.16308840092240465</v>
      </c>
      <c r="AG84" s="66">
        <f t="shared" si="47"/>
        <v>0.11284548618709979</v>
      </c>
      <c r="AH84" s="66">
        <f t="shared" si="47"/>
        <v>0.13346440324843165</v>
      </c>
      <c r="AI84" s="66">
        <f t="shared" si="46"/>
        <v>0.13384449883840022</v>
      </c>
      <c r="AJ84" s="66"/>
      <c r="AL84" s="44"/>
      <c r="AM84" s="44"/>
      <c r="AR84" s="44"/>
    </row>
    <row r="85" spans="1:44" ht="13" x14ac:dyDescent="0.3">
      <c r="A85" s="2" t="s">
        <v>99</v>
      </c>
      <c r="G85" s="64">
        <f>AVERAGE(G3,G6,G12,G18,G21,G42,G45,G54,G57,G60)</f>
        <v>0.35753270000000004</v>
      </c>
      <c r="H85" s="64">
        <f t="shared" ref="H85:AA85" si="48">AVERAGE(H3,H6,H12,H18,H21,H42,H45,H54,H57,H60)</f>
        <v>0.42616703333333333</v>
      </c>
      <c r="I85" s="64">
        <f t="shared" si="48"/>
        <v>0.39219337499999996</v>
      </c>
      <c r="J85" s="64">
        <f t="shared" si="48"/>
        <v>0.37422326000000006</v>
      </c>
      <c r="K85" s="64">
        <f t="shared" si="48"/>
        <v>0.35164272222222226</v>
      </c>
      <c r="L85" s="64">
        <f t="shared" si="48"/>
        <v>0.41820694444444445</v>
      </c>
      <c r="M85" s="64">
        <f t="shared" si="48"/>
        <v>0.39450352222222218</v>
      </c>
      <c r="N85" s="64">
        <f t="shared" si="48"/>
        <v>0.45954259999999997</v>
      </c>
      <c r="O85" s="64">
        <f t="shared" si="48"/>
        <v>0.32055074444444442</v>
      </c>
      <c r="P85" s="64">
        <f t="shared" si="48"/>
        <v>0.32340054000000001</v>
      </c>
      <c r="Q85" s="64">
        <f t="shared" si="48"/>
        <v>0.42067891000000002</v>
      </c>
      <c r="R85" s="64">
        <f t="shared" si="48"/>
        <v>0.47815467999999994</v>
      </c>
      <c r="S85" s="64">
        <f t="shared" si="48"/>
        <v>0.30514973333333334</v>
      </c>
      <c r="T85" s="64">
        <f t="shared" si="48"/>
        <v>0.37843258999999996</v>
      </c>
      <c r="U85" s="64">
        <f t="shared" si="48"/>
        <v>0.43337901000000006</v>
      </c>
      <c r="V85" s="64">
        <f t="shared" si="48"/>
        <v>0.37297180000000002</v>
      </c>
      <c r="W85" s="64">
        <f t="shared" si="48"/>
        <v>0.37242379999999997</v>
      </c>
      <c r="X85" s="64">
        <f t="shared" si="48"/>
        <v>0.42917935555555553</v>
      </c>
      <c r="Y85" s="64">
        <f t="shared" si="48"/>
        <v>0.44239071000000002</v>
      </c>
      <c r="Z85" s="64">
        <f t="shared" si="48"/>
        <v>0.37635141111111109</v>
      </c>
      <c r="AA85" s="64">
        <f t="shared" si="48"/>
        <v>0.45806193000000006</v>
      </c>
      <c r="AB85" s="64">
        <f t="shared" ref="AB85:AD85" si="49">AVERAGE(AB3,AB6,AB12,AB18,AB21,AB42,AB45,AB54,AB57,AB60)</f>
        <v>0.39707634000000003</v>
      </c>
      <c r="AC85" s="64">
        <f t="shared" si="49"/>
        <v>0.47827202000000002</v>
      </c>
      <c r="AD85" s="64">
        <f t="shared" si="49"/>
        <v>0.46072473000000003</v>
      </c>
      <c r="AE85" s="64">
        <f t="shared" ref="AE85:AI85" si="50">AVERAGE(AE3,AE6,AE12,AE18,AE21,AE42,AE45,AE54,AE57,AE60)</f>
        <v>0.37291891999999999</v>
      </c>
      <c r="AF85" s="64">
        <f t="shared" ref="AF85:AH85" si="51">AVERAGE(AF3,AF6,AF12,AF18,AF21,AF42,AF45,AF54,AF57,AF60)</f>
        <v>0.44060658000000003</v>
      </c>
      <c r="AG85" s="64">
        <f t="shared" si="51"/>
        <v>0.45055578750000003</v>
      </c>
      <c r="AH85" s="64">
        <f t="shared" si="51"/>
        <v>0.35844110999999995</v>
      </c>
      <c r="AI85" s="64">
        <f t="shared" si="50"/>
        <v>0.39859596999999997</v>
      </c>
      <c r="AJ85" s="64"/>
      <c r="AK85" s="164">
        <f>IF(AI85&gt;0,(AI85-AVERAGE(Y85:AH85))/STDEV(reproductie!Y85:AH85),"NA")</f>
        <v>-7.0692517252896395E-2</v>
      </c>
      <c r="AL85" s="44"/>
      <c r="AM85" s="44"/>
      <c r="AR85" s="44"/>
    </row>
    <row r="86" spans="1:44" ht="13" x14ac:dyDescent="0.3">
      <c r="A86" s="2" t="s">
        <v>89</v>
      </c>
      <c r="G86" s="66">
        <f>STDEV(G3,G6,G12,G18,G21,G42,G45,G54,G57,G60)</f>
        <v>8.1674749690981152E-2</v>
      </c>
      <c r="H86" s="66">
        <f t="shared" ref="H86:AA86" si="52">STDEV(H3,H6,H12,H18,H21,H42,H45,H54,H57,H60)</f>
        <v>0.11996526873874783</v>
      </c>
      <c r="I86" s="66">
        <f t="shared" si="52"/>
        <v>0.15306461067986735</v>
      </c>
      <c r="J86" s="66">
        <f t="shared" si="52"/>
        <v>0.11430537281167484</v>
      </c>
      <c r="K86" s="66">
        <f t="shared" si="52"/>
        <v>0.11320071626811556</v>
      </c>
      <c r="L86" s="66">
        <f t="shared" si="52"/>
        <v>0.12884329455326848</v>
      </c>
      <c r="M86" s="66">
        <f t="shared" si="52"/>
        <v>0.11410439900873438</v>
      </c>
      <c r="N86" s="66">
        <f t="shared" si="52"/>
        <v>0.14127952567077789</v>
      </c>
      <c r="O86" s="66">
        <f t="shared" si="52"/>
        <v>0.15701579791313289</v>
      </c>
      <c r="P86" s="66">
        <f t="shared" si="52"/>
        <v>0.12005614490502348</v>
      </c>
      <c r="Q86" s="66">
        <f t="shared" si="52"/>
        <v>0.16624173491413335</v>
      </c>
      <c r="R86" s="66">
        <f t="shared" si="52"/>
        <v>0.12089276217206206</v>
      </c>
      <c r="S86" s="66">
        <f t="shared" si="52"/>
        <v>7.3190249472897734E-2</v>
      </c>
      <c r="T86" s="66">
        <f t="shared" si="52"/>
        <v>0.15886661818665829</v>
      </c>
      <c r="U86" s="66">
        <f t="shared" si="52"/>
        <v>0.15338410418859075</v>
      </c>
      <c r="V86" s="66">
        <f t="shared" si="52"/>
        <v>8.3393963406525398E-2</v>
      </c>
      <c r="W86" s="66">
        <f t="shared" si="52"/>
        <v>0.11708354080937268</v>
      </c>
      <c r="X86" s="66">
        <f t="shared" si="52"/>
        <v>0.10748467906670603</v>
      </c>
      <c r="Y86" s="66">
        <f t="shared" si="52"/>
        <v>0.10468080596936852</v>
      </c>
      <c r="Z86" s="66">
        <f t="shared" si="52"/>
        <v>8.9851022072156422E-2</v>
      </c>
      <c r="AA86" s="66">
        <f t="shared" si="52"/>
        <v>0.14405581407919663</v>
      </c>
      <c r="AB86" s="66">
        <f t="shared" ref="AB86:AD86" si="53">STDEV(AB3,AB6,AB12,AB18,AB21,AB42,AB45,AB54,AB57,AB60)</f>
        <v>0.13784780994834833</v>
      </c>
      <c r="AC86" s="66">
        <f t="shared" si="53"/>
        <v>0.14016204266086549</v>
      </c>
      <c r="AD86" s="66">
        <f t="shared" si="53"/>
        <v>0.15605038825893555</v>
      </c>
      <c r="AE86" s="66">
        <f t="shared" ref="AE86:AI86" si="54">STDEV(AE3,AE6,AE12,AE18,AE21,AE42,AE45,AE54,AE57,AE60)</f>
        <v>7.0615130732062104E-2</v>
      </c>
      <c r="AF86" s="66">
        <f t="shared" ref="AF86:AH86" si="55">STDEV(AF3,AF6,AF12,AF18,AF21,AF42,AF45,AF54,AF57,AF60)</f>
        <v>0.10715378313120055</v>
      </c>
      <c r="AG86" s="66">
        <f t="shared" si="55"/>
        <v>7.3229189830664496E-2</v>
      </c>
      <c r="AH86" s="66">
        <f t="shared" si="55"/>
        <v>0.10369468177642659</v>
      </c>
      <c r="AI86" s="66">
        <f t="shared" si="54"/>
        <v>0.11385135882417613</v>
      </c>
      <c r="AJ86" s="66"/>
      <c r="AL86" s="44"/>
      <c r="AM86" s="44"/>
      <c r="AR86" s="44"/>
    </row>
    <row r="87" spans="1:44" ht="12.5" x14ac:dyDescent="0.25">
      <c r="A87" s="16"/>
      <c r="E87" s="11"/>
      <c r="F87" s="11"/>
      <c r="G87" s="15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L87" s="44"/>
      <c r="AM87" s="44"/>
      <c r="AR87" s="44"/>
    </row>
    <row r="88" spans="1:44" ht="12.5" x14ac:dyDescent="0.25">
      <c r="A88" s="16"/>
      <c r="E88" s="11"/>
      <c r="F88" s="11"/>
      <c r="G88" s="15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L88" s="44"/>
      <c r="AM88" s="44"/>
      <c r="AR88" s="44"/>
    </row>
    <row r="89" spans="1:44" ht="12.5" x14ac:dyDescent="0.25">
      <c r="A89" s="86" t="s">
        <v>93</v>
      </c>
      <c r="E89" s="11"/>
      <c r="F89" s="11"/>
      <c r="G89" s="15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L89" s="44"/>
      <c r="AM89" s="44"/>
      <c r="AR89" s="44"/>
    </row>
    <row r="90" spans="1:44" x14ac:dyDescent="0.25">
      <c r="A90" s="31" t="s">
        <v>77</v>
      </c>
      <c r="B90" s="17" t="s">
        <v>68</v>
      </c>
      <c r="C90" s="18" t="s">
        <v>57</v>
      </c>
      <c r="D90" s="18" t="s">
        <v>61</v>
      </c>
      <c r="E90" s="19"/>
      <c r="F90" s="19">
        <v>0.46179229999999999</v>
      </c>
      <c r="G90" s="20"/>
      <c r="H90" s="20">
        <v>0.14030519999999999</v>
      </c>
      <c r="I90" s="20"/>
      <c r="J90" s="20">
        <v>0.1241102</v>
      </c>
      <c r="K90" s="20">
        <v>0.54364699999999999</v>
      </c>
      <c r="L90" s="20"/>
      <c r="M90" s="20"/>
      <c r="N90" s="20">
        <v>0.59790929999999998</v>
      </c>
      <c r="O90" s="20">
        <v>0.33380120000000002</v>
      </c>
      <c r="P90" s="20">
        <v>0.38133600000000001</v>
      </c>
      <c r="Q90" s="20">
        <v>0.69229079999999998</v>
      </c>
      <c r="R90" s="20">
        <v>0.24338850000000001</v>
      </c>
      <c r="S90" s="20">
        <v>0.25283319999999998</v>
      </c>
      <c r="T90" s="20">
        <v>0.42315560000000002</v>
      </c>
      <c r="U90" s="20">
        <v>0.41439720000000002</v>
      </c>
      <c r="V90" s="20">
        <v>0.21815409999999999</v>
      </c>
      <c r="W90" s="20">
        <v>0.4244348</v>
      </c>
      <c r="X90" s="20">
        <v>0.1762176</v>
      </c>
      <c r="Y90" s="20">
        <v>0.92417050000000001</v>
      </c>
      <c r="Z90" s="20">
        <v>0.2453486</v>
      </c>
      <c r="AA90" s="20">
        <v>0.6610279</v>
      </c>
      <c r="AB90" s="20">
        <v>0.49709639999999999</v>
      </c>
      <c r="AC90" s="29">
        <v>0.15979489999999999</v>
      </c>
      <c r="AD90" s="20">
        <v>0.25484180000000001</v>
      </c>
      <c r="AE90" s="20">
        <v>0.1321426</v>
      </c>
      <c r="AF90" s="20">
        <v>0.15370990000000001</v>
      </c>
      <c r="AG90" s="20">
        <v>0.33909990000000001</v>
      </c>
      <c r="AH90" s="20">
        <v>0.25203720000000002</v>
      </c>
      <c r="AI90" s="20"/>
      <c r="AJ90" s="20"/>
      <c r="AK90" s="164" t="str">
        <f>IF(AI90&gt;0,(AI90-AVERAGE(Y90:AH90))/STDEV(reproductie!Y90:AH90),"NA")</f>
        <v>NA</v>
      </c>
      <c r="AL90" s="21">
        <f>AVERAGE(G90:AI90)</f>
        <v>0.35771876666666663</v>
      </c>
      <c r="AM90" s="21">
        <f>STDEV(G90:AI90)</f>
        <v>0.20791968440920033</v>
      </c>
      <c r="AN90" s="81">
        <v>0.32800000000000001</v>
      </c>
      <c r="AO90" s="81">
        <v>0.42199999999999999</v>
      </c>
      <c r="AP90" s="77">
        <v>11220</v>
      </c>
    </row>
    <row r="91" spans="1:44" x14ac:dyDescent="0.25">
      <c r="A91" s="151" t="s">
        <v>145</v>
      </c>
      <c r="B91" s="27"/>
      <c r="C91" s="18"/>
      <c r="D91" s="18"/>
      <c r="E91" s="19"/>
      <c r="F91" s="19">
        <v>6.6247299999999995E-2</v>
      </c>
      <c r="G91" s="20"/>
      <c r="H91" s="20">
        <v>1.6294099999999999E-2</v>
      </c>
      <c r="I91" s="20"/>
      <c r="J91" s="20">
        <v>1.45655E-2</v>
      </c>
      <c r="K91" s="20">
        <v>5.2476799999999997E-2</v>
      </c>
      <c r="L91" s="20"/>
      <c r="M91" s="20"/>
      <c r="N91" s="20">
        <v>9.0999700000000003E-2</v>
      </c>
      <c r="O91" s="20">
        <v>7.8620899999999994E-2</v>
      </c>
      <c r="P91" s="20">
        <v>0.1135907</v>
      </c>
      <c r="Q91" s="20">
        <v>0.13885710000000001</v>
      </c>
      <c r="R91" s="20">
        <v>4.6632600000000003E-2</v>
      </c>
      <c r="S91" s="20">
        <v>4.9388000000000001E-2</v>
      </c>
      <c r="T91" s="20">
        <v>9.7300700000000004E-2</v>
      </c>
      <c r="U91" s="20">
        <v>0.11859749999999999</v>
      </c>
      <c r="V91" s="20">
        <v>4.4031899999999999E-2</v>
      </c>
      <c r="W91" s="20">
        <v>0.1276312</v>
      </c>
      <c r="X91" s="20">
        <v>4.9741500000000001E-2</v>
      </c>
      <c r="Y91" s="20">
        <v>1.0883339999999999E-4</v>
      </c>
      <c r="Z91" s="20">
        <v>6.6166600000000006E-2</v>
      </c>
      <c r="AA91" s="20">
        <v>0.18341589999999999</v>
      </c>
      <c r="AB91" s="20">
        <v>0.16620570000000001</v>
      </c>
      <c r="AC91" s="29">
        <v>3.4969800000000002E-2</v>
      </c>
      <c r="AD91" s="20">
        <v>4.9132200000000001E-2</v>
      </c>
      <c r="AE91" s="20">
        <v>1.5841600000000001E-2</v>
      </c>
      <c r="AF91" s="20">
        <v>3.3336999999999999E-2</v>
      </c>
      <c r="AG91" s="20">
        <v>6.14361E-2</v>
      </c>
      <c r="AH91" s="20">
        <v>6.4043100000000006E-2</v>
      </c>
      <c r="AI91" s="20"/>
      <c r="AJ91" s="20"/>
      <c r="AL91" s="28"/>
      <c r="AM91" s="28"/>
      <c r="AP91" s="74"/>
    </row>
    <row r="92" spans="1:44" x14ac:dyDescent="0.25">
      <c r="B92" s="27"/>
      <c r="C92" s="18"/>
      <c r="D92" s="18"/>
      <c r="E92" s="19"/>
      <c r="F92" s="19">
        <v>0.91210080000000004</v>
      </c>
      <c r="G92" s="20"/>
      <c r="H92" s="20">
        <v>0.61656920000000004</v>
      </c>
      <c r="I92" s="20"/>
      <c r="J92" s="20">
        <v>0.57597920000000002</v>
      </c>
      <c r="K92" s="20">
        <v>0.96244059999999998</v>
      </c>
      <c r="L92" s="20"/>
      <c r="M92" s="20"/>
      <c r="N92" s="20">
        <v>0.9566865</v>
      </c>
      <c r="O92" s="20">
        <v>0.74633280000000002</v>
      </c>
      <c r="P92" s="20">
        <v>0.74778140000000004</v>
      </c>
      <c r="Q92" s="20">
        <v>0.96912710000000002</v>
      </c>
      <c r="R92" s="20">
        <v>0.67903049999999998</v>
      </c>
      <c r="S92" s="20">
        <v>0.6878919</v>
      </c>
      <c r="T92" s="20">
        <v>0.83312209999999998</v>
      </c>
      <c r="U92" s="20">
        <v>0.78820599999999996</v>
      </c>
      <c r="V92" s="20">
        <v>0.62829239999999997</v>
      </c>
      <c r="W92" s="20">
        <v>0.78799450000000004</v>
      </c>
      <c r="X92" s="20">
        <v>0.46643079999999998</v>
      </c>
      <c r="Y92" s="20">
        <v>0.99999930000000004</v>
      </c>
      <c r="Z92" s="20">
        <v>0.59868030000000005</v>
      </c>
      <c r="AA92" s="20">
        <v>0.94422980000000001</v>
      </c>
      <c r="AB92" s="20">
        <v>0.83055020000000002</v>
      </c>
      <c r="AC92" s="29">
        <v>0.49954120000000002</v>
      </c>
      <c r="AD92" s="20">
        <v>0.69358929999999996</v>
      </c>
      <c r="AE92" s="20">
        <v>0.59021520000000005</v>
      </c>
      <c r="AF92" s="20">
        <v>0.48889949999999999</v>
      </c>
      <c r="AG92" s="20">
        <v>0.80086959999999996</v>
      </c>
      <c r="AH92" s="20">
        <v>0.62397639999999999</v>
      </c>
      <c r="AI92" s="20"/>
      <c r="AJ92" s="20"/>
      <c r="AL92" s="28"/>
      <c r="AM92" s="28"/>
      <c r="AP92" s="74"/>
    </row>
    <row r="93" spans="1:44" s="136" customFormat="1" x14ac:dyDescent="0.25">
      <c r="A93" s="136" t="s">
        <v>32</v>
      </c>
      <c r="B93" s="101" t="s">
        <v>68</v>
      </c>
      <c r="C93" s="102" t="s">
        <v>57</v>
      </c>
      <c r="D93" s="102" t="s">
        <v>59</v>
      </c>
      <c r="E93" s="103"/>
      <c r="F93" s="103"/>
      <c r="G93" s="104"/>
      <c r="H93" s="104">
        <v>0.46473229999999999</v>
      </c>
      <c r="I93" s="104">
        <v>0.51911030000000002</v>
      </c>
      <c r="J93" s="104">
        <v>0.46159260000000002</v>
      </c>
      <c r="K93" s="104">
        <v>0.49810789999999999</v>
      </c>
      <c r="L93" s="104">
        <v>0.38484380000000001</v>
      </c>
      <c r="M93" s="104"/>
      <c r="N93" s="104">
        <v>0.42005629999999999</v>
      </c>
      <c r="O93" s="104">
        <v>0.77119570000000004</v>
      </c>
      <c r="P93" s="104">
        <v>0.56539439999999996</v>
      </c>
      <c r="Q93" s="104">
        <v>0.36935669999999998</v>
      </c>
      <c r="R93" s="104">
        <v>0.33593580000000001</v>
      </c>
      <c r="S93" s="104">
        <v>0.3351846</v>
      </c>
      <c r="T93" s="104">
        <v>0.47588570000000002</v>
      </c>
      <c r="U93" s="104"/>
      <c r="V93" s="104">
        <v>0.1432426</v>
      </c>
      <c r="W93" s="104">
        <v>0.34156940000000002</v>
      </c>
      <c r="X93" s="104">
        <v>0.40230579999999999</v>
      </c>
      <c r="Y93" s="104">
        <v>0.76717630000000003</v>
      </c>
      <c r="Z93" s="104">
        <v>0.1982592</v>
      </c>
      <c r="AA93" s="104">
        <v>0.37482379999999998</v>
      </c>
      <c r="AB93" s="104">
        <v>0.61353409999999997</v>
      </c>
      <c r="AC93" s="104">
        <v>0.32471529999999998</v>
      </c>
      <c r="AD93" s="104">
        <v>0.56450480000000003</v>
      </c>
      <c r="AE93" s="104">
        <v>0.36231020000000003</v>
      </c>
      <c r="AF93" s="104">
        <v>0.54565799999999998</v>
      </c>
      <c r="AG93" s="104">
        <v>0.583125</v>
      </c>
      <c r="AH93" s="104">
        <v>0.27284249999999999</v>
      </c>
      <c r="AI93" s="104">
        <v>0.81216440000000001</v>
      </c>
      <c r="AJ93" s="104"/>
      <c r="AK93" s="164">
        <f>IF(AI93&gt;0,(AI93-AVERAGE(Y93:AH93))/STDEV(reproductie!Y93:AH93),"NA")</f>
        <v>0.64071950990379511</v>
      </c>
      <c r="AL93" s="105">
        <f>AVERAGE(G93:AI93)</f>
        <v>0.45798567307692301</v>
      </c>
      <c r="AM93" s="105">
        <f>STDEV(G93:AI93)</f>
        <v>0.16627614468829291</v>
      </c>
      <c r="AN93" s="130">
        <v>0.42099999999999999</v>
      </c>
      <c r="AO93" s="130">
        <v>0.35399999999999998</v>
      </c>
      <c r="AP93" s="137" t="s">
        <v>4</v>
      </c>
    </row>
    <row r="94" spans="1:44" s="90" customFormat="1" x14ac:dyDescent="0.25">
      <c r="A94" s="114" t="s">
        <v>124</v>
      </c>
      <c r="B94" s="115"/>
      <c r="C94" s="116"/>
      <c r="D94" s="116"/>
      <c r="E94" s="103"/>
      <c r="F94" s="103"/>
      <c r="G94" s="104"/>
      <c r="H94" s="104">
        <v>7.00929E-2</v>
      </c>
      <c r="I94" s="104">
        <v>0.13644999999999999</v>
      </c>
      <c r="J94" s="104">
        <v>0.14953710000000001</v>
      </c>
      <c r="K94" s="104">
        <v>0.1347824</v>
      </c>
      <c r="L94" s="104">
        <v>0.11848789999999999</v>
      </c>
      <c r="M94" s="104"/>
      <c r="N94" s="104">
        <v>0.13935829999999999</v>
      </c>
      <c r="O94" s="104">
        <v>0.15202959999999999</v>
      </c>
      <c r="P94" s="104">
        <v>0.23272519999999999</v>
      </c>
      <c r="Q94" s="104">
        <v>0.14223459999999999</v>
      </c>
      <c r="R94" s="104">
        <v>0.1037348</v>
      </c>
      <c r="S94" s="104">
        <v>8.6037699999999995E-2</v>
      </c>
      <c r="T94" s="104">
        <v>0.1291137</v>
      </c>
      <c r="U94" s="104"/>
      <c r="V94" s="104">
        <v>3.23535E-2</v>
      </c>
      <c r="W94" s="104">
        <v>0.1060406</v>
      </c>
      <c r="X94" s="104">
        <v>0.12126389999999999</v>
      </c>
      <c r="Y94" s="104">
        <v>0.15225649999999999</v>
      </c>
      <c r="Z94" s="104">
        <v>5.6880100000000003E-2</v>
      </c>
      <c r="AA94" s="104">
        <v>0.1151422</v>
      </c>
      <c r="AB94" s="104">
        <v>0.15042639999999999</v>
      </c>
      <c r="AC94" s="104">
        <v>8.4438700000000005E-2</v>
      </c>
      <c r="AD94" s="104">
        <v>0.21410770000000001</v>
      </c>
      <c r="AE94" s="104">
        <v>0.1557104</v>
      </c>
      <c r="AF94" s="104">
        <v>0.2594861</v>
      </c>
      <c r="AG94" s="104">
        <v>0.23156489999999999</v>
      </c>
      <c r="AH94" s="104">
        <v>0.100314</v>
      </c>
      <c r="AI94" s="104">
        <v>7.0741700000000005E-2</v>
      </c>
      <c r="AJ94" s="104"/>
      <c r="AK94" s="13"/>
      <c r="AN94" s="126"/>
      <c r="AO94" s="126"/>
      <c r="AP94" s="118"/>
    </row>
    <row r="95" spans="1:44" s="90" customFormat="1" x14ac:dyDescent="0.25">
      <c r="A95" s="114"/>
      <c r="B95" s="115"/>
      <c r="C95" s="116"/>
      <c r="D95" s="116"/>
      <c r="E95" s="103"/>
      <c r="F95" s="103"/>
      <c r="G95" s="104"/>
      <c r="H95" s="104">
        <v>0.90909649999999997</v>
      </c>
      <c r="I95" s="104">
        <v>0.88059229999999999</v>
      </c>
      <c r="J95" s="104">
        <v>0.80695890000000003</v>
      </c>
      <c r="K95" s="104">
        <v>0.86344259999999995</v>
      </c>
      <c r="L95" s="104">
        <v>0.74435929999999995</v>
      </c>
      <c r="M95" s="104"/>
      <c r="N95" s="104">
        <v>0.76414590000000004</v>
      </c>
      <c r="O95" s="104">
        <v>0.98446370000000005</v>
      </c>
      <c r="P95" s="104">
        <v>0.84802010000000005</v>
      </c>
      <c r="Q95" s="104">
        <v>0.67412399999999995</v>
      </c>
      <c r="R95" s="104">
        <v>0.68857849999999998</v>
      </c>
      <c r="S95" s="104">
        <v>0.72974870000000003</v>
      </c>
      <c r="T95" s="104">
        <v>0.84758120000000003</v>
      </c>
      <c r="U95" s="104"/>
      <c r="V95" s="104">
        <v>0.45534809999999998</v>
      </c>
      <c r="W95" s="104">
        <v>0.69407110000000005</v>
      </c>
      <c r="X95" s="104">
        <v>0.76652319999999996</v>
      </c>
      <c r="Y95" s="104">
        <v>0.98372760000000004</v>
      </c>
      <c r="Z95" s="104">
        <v>0.50345689999999998</v>
      </c>
      <c r="AA95" s="104">
        <v>0.734213</v>
      </c>
      <c r="AB95" s="104">
        <v>0.93435809999999997</v>
      </c>
      <c r="AC95" s="104">
        <v>0.71486689999999997</v>
      </c>
      <c r="AD95" s="104">
        <v>0.86047859999999998</v>
      </c>
      <c r="AE95" s="104">
        <v>0.6364052</v>
      </c>
      <c r="AF95" s="104">
        <v>0.80454170000000003</v>
      </c>
      <c r="AG95" s="104">
        <v>0.86654229999999999</v>
      </c>
      <c r="AH95" s="104">
        <v>0.55804810000000005</v>
      </c>
      <c r="AI95" s="104">
        <v>0.99594450000000001</v>
      </c>
      <c r="AJ95" s="104"/>
      <c r="AK95" s="13"/>
      <c r="AN95" s="126"/>
      <c r="AO95" s="126"/>
      <c r="AP95" s="118"/>
    </row>
    <row r="96" spans="1:44" x14ac:dyDescent="0.25">
      <c r="A96" s="14" t="s">
        <v>107</v>
      </c>
      <c r="C96" s="41" t="s">
        <v>59</v>
      </c>
      <c r="D96" s="41" t="s">
        <v>60</v>
      </c>
      <c r="AB96" s="13">
        <v>0.799794</v>
      </c>
      <c r="AC96" s="13">
        <v>0.50233519999999998</v>
      </c>
      <c r="AD96" s="13">
        <v>0.69080810000000004</v>
      </c>
      <c r="AE96" s="13">
        <v>0.63010889999999997</v>
      </c>
      <c r="AF96" s="13">
        <v>0.56112430000000002</v>
      </c>
      <c r="AG96" s="13">
        <v>0.45921040000000002</v>
      </c>
      <c r="AH96" s="13">
        <v>0.38976309999999997</v>
      </c>
      <c r="AI96" s="13">
        <v>0.45273469999999999</v>
      </c>
      <c r="AK96" s="164">
        <f>IF(AI96&gt;0,(AI96-AVERAGE(Y96:AH96))/STDEV(reproductie!Y96:AH96),"NA")</f>
        <v>-2.1899222899463804</v>
      </c>
      <c r="AL96" s="105">
        <f>AVERAGE(G96:AI96)</f>
        <v>0.56073483749999997</v>
      </c>
      <c r="AM96" s="105">
        <f>STDEV(G96:AI96)</f>
        <v>0.13809641705034476</v>
      </c>
      <c r="AP96" s="12">
        <v>12200</v>
      </c>
    </row>
    <row r="97" spans="1:42" x14ac:dyDescent="0.25">
      <c r="A97" s="151" t="s">
        <v>120</v>
      </c>
      <c r="AB97" s="13">
        <v>0.139071</v>
      </c>
      <c r="AC97" s="13">
        <v>0.19294929999999999</v>
      </c>
      <c r="AD97" s="13">
        <v>0.4167632</v>
      </c>
      <c r="AE97" s="13">
        <v>0.4040513</v>
      </c>
      <c r="AF97" s="13">
        <v>0.3738766</v>
      </c>
      <c r="AG97" s="13">
        <v>0.3025098</v>
      </c>
      <c r="AH97" s="13">
        <v>0.2624339</v>
      </c>
      <c r="AI97" s="13">
        <v>0.3156545</v>
      </c>
    </row>
    <row r="98" spans="1:42" x14ac:dyDescent="0.25">
      <c r="AB98" s="13">
        <v>0.98997939999999995</v>
      </c>
      <c r="AC98" s="13">
        <v>0.80994310000000003</v>
      </c>
      <c r="AD98" s="13">
        <v>0.87477720000000003</v>
      </c>
      <c r="AE98" s="13">
        <v>0.81061030000000001</v>
      </c>
      <c r="AF98" s="13">
        <v>0.73244710000000002</v>
      </c>
      <c r="AG98" s="13">
        <v>0.62441519999999995</v>
      </c>
      <c r="AH98" s="13">
        <v>0.53413200000000005</v>
      </c>
      <c r="AI98" s="13">
        <v>0.59737989999999996</v>
      </c>
    </row>
    <row r="99" spans="1:42" s="119" customFormat="1" x14ac:dyDescent="0.25">
      <c r="A99" s="89" t="s">
        <v>65</v>
      </c>
      <c r="B99" s="101" t="s">
        <v>85</v>
      </c>
      <c r="C99" s="102" t="s">
        <v>57</v>
      </c>
      <c r="D99" s="102" t="s">
        <v>59</v>
      </c>
      <c r="E99" s="103"/>
      <c r="F99" s="103"/>
      <c r="G99" s="104"/>
      <c r="H99" s="104"/>
      <c r="I99" s="104">
        <v>0.26180330000000002</v>
      </c>
      <c r="J99" s="104">
        <v>0.27229419999999999</v>
      </c>
      <c r="K99" s="104">
        <v>0.1241174</v>
      </c>
      <c r="L99" s="104"/>
      <c r="M99" s="104">
        <v>0.25820670000000001</v>
      </c>
      <c r="N99" s="104">
        <v>0.1551399</v>
      </c>
      <c r="O99" s="104">
        <v>0.53507499999999997</v>
      </c>
      <c r="P99" s="104">
        <v>0.1993626</v>
      </c>
      <c r="Q99" s="104">
        <v>0.1983451</v>
      </c>
      <c r="R99" s="104">
        <v>0.23690249999999999</v>
      </c>
      <c r="S99" s="104"/>
      <c r="T99" s="104"/>
      <c r="U99" s="104">
        <v>0.4213269</v>
      </c>
      <c r="V99" s="104">
        <v>0.28789369999999997</v>
      </c>
      <c r="W99" s="104">
        <v>8.5975300000000004E-2</v>
      </c>
      <c r="X99" s="104">
        <v>9.9156400000000006E-2</v>
      </c>
      <c r="Y99" s="104"/>
      <c r="Z99" s="104">
        <v>0.21100559999999999</v>
      </c>
      <c r="AA99" s="104">
        <v>0.33422800000000003</v>
      </c>
      <c r="AB99" s="104">
        <v>0.27848079999999997</v>
      </c>
      <c r="AC99" s="104"/>
      <c r="AD99" s="104">
        <v>0.1447349</v>
      </c>
      <c r="AE99" s="104">
        <v>0.31879580000000002</v>
      </c>
      <c r="AF99" s="104">
        <v>0.25198320000000002</v>
      </c>
      <c r="AG99" s="104">
        <v>0.28128399999999998</v>
      </c>
      <c r="AH99" s="104"/>
      <c r="AI99" s="104"/>
      <c r="AJ99" s="104"/>
      <c r="AK99" s="164" t="str">
        <f>IF(AI99&gt;0,(AI99-AVERAGE(Y99:AH99))/STDEV(reproductie!Y99:AH99),"NA")</f>
        <v>NA</v>
      </c>
      <c r="AL99" s="105">
        <f>AVERAGE(G99:AI99)</f>
        <v>0.24780556500000001</v>
      </c>
      <c r="AM99" s="105">
        <f>STDEV(G99:AI99)</f>
        <v>0.10730992112398102</v>
      </c>
      <c r="AN99" s="129">
        <v>0.52800000000000002</v>
      </c>
      <c r="AO99" s="129">
        <v>0.152</v>
      </c>
      <c r="AP99" s="120" t="s">
        <v>8</v>
      </c>
    </row>
    <row r="100" spans="1:42" s="114" customFormat="1" x14ac:dyDescent="0.25">
      <c r="A100" s="114" t="s">
        <v>146</v>
      </c>
      <c r="B100" s="115"/>
      <c r="C100" s="116"/>
      <c r="D100" s="116"/>
      <c r="E100" s="103"/>
      <c r="F100" s="103"/>
      <c r="G100" s="104"/>
      <c r="H100" s="104"/>
      <c r="I100" s="104">
        <v>2.2672299999999999E-2</v>
      </c>
      <c r="J100" s="104">
        <v>4.4990700000000002E-2</v>
      </c>
      <c r="K100" s="104">
        <v>1.3705200000000001E-2</v>
      </c>
      <c r="L100" s="104"/>
      <c r="M100" s="104">
        <v>2.13589E-2</v>
      </c>
      <c r="N100" s="104">
        <v>1.6696900000000001E-2</v>
      </c>
      <c r="O100" s="104">
        <v>7.0279300000000003E-2</v>
      </c>
      <c r="P100" s="104">
        <v>3.7243999999999999E-2</v>
      </c>
      <c r="Q100" s="104">
        <v>1.89625E-2</v>
      </c>
      <c r="R100" s="104">
        <v>2.1403499999999999E-2</v>
      </c>
      <c r="S100" s="104"/>
      <c r="T100" s="104"/>
      <c r="U100" s="104">
        <v>7.6262499999999997E-2</v>
      </c>
      <c r="V100" s="104">
        <v>6.3666100000000003E-2</v>
      </c>
      <c r="W100" s="104">
        <v>1.0092E-2</v>
      </c>
      <c r="X100" s="104">
        <v>1.17013E-2</v>
      </c>
      <c r="Y100" s="104"/>
      <c r="Z100" s="104">
        <v>3.9485800000000001E-2</v>
      </c>
      <c r="AA100" s="104">
        <v>4.8575699999999999E-2</v>
      </c>
      <c r="AB100" s="104">
        <v>2.1939E-2</v>
      </c>
      <c r="AC100" s="104"/>
      <c r="AD100" s="104">
        <v>1.5477400000000001E-2</v>
      </c>
      <c r="AE100" s="104">
        <v>5.0329899999999997E-2</v>
      </c>
      <c r="AF100" s="104">
        <v>4.2631799999999997E-2</v>
      </c>
      <c r="AG100" s="104">
        <v>2.1802599999999998E-2</v>
      </c>
      <c r="AH100" s="104"/>
      <c r="AI100" s="104"/>
      <c r="AJ100" s="104"/>
      <c r="AK100" s="13"/>
      <c r="AL100" s="90"/>
      <c r="AM100" s="90"/>
      <c r="AN100" s="128"/>
      <c r="AO100" s="128"/>
      <c r="AP100" s="118"/>
    </row>
    <row r="101" spans="1:42" s="114" customFormat="1" x14ac:dyDescent="0.25">
      <c r="B101" s="115"/>
      <c r="C101" s="116"/>
      <c r="D101" s="116"/>
      <c r="E101" s="103"/>
      <c r="F101" s="103"/>
      <c r="G101" s="104"/>
      <c r="H101" s="104"/>
      <c r="I101" s="104">
        <v>0.84428250000000005</v>
      </c>
      <c r="J101" s="104">
        <v>0.74823819999999996</v>
      </c>
      <c r="K101" s="104">
        <v>0.59101769999999998</v>
      </c>
      <c r="L101" s="104"/>
      <c r="M101" s="104">
        <v>0.84736429999999996</v>
      </c>
      <c r="N101" s="104">
        <v>0.66507729999999998</v>
      </c>
      <c r="O101" s="104">
        <v>0.94601069999999998</v>
      </c>
      <c r="P101" s="104">
        <v>0.61579620000000002</v>
      </c>
      <c r="Q101" s="104">
        <v>0.76002340000000002</v>
      </c>
      <c r="R101" s="104">
        <v>0.81503890000000001</v>
      </c>
      <c r="S101" s="104"/>
      <c r="T101" s="104"/>
      <c r="U101" s="104">
        <v>0.86524909999999999</v>
      </c>
      <c r="V101" s="104">
        <v>0.70621029999999996</v>
      </c>
      <c r="W101" s="104">
        <v>0.46462829999999999</v>
      </c>
      <c r="X101" s="104">
        <v>0.5057545</v>
      </c>
      <c r="Y101" s="104"/>
      <c r="Z101" s="104">
        <v>0.63501160000000001</v>
      </c>
      <c r="AA101" s="104">
        <v>0.83154099999999997</v>
      </c>
      <c r="AB101" s="104">
        <v>0.86912979999999995</v>
      </c>
      <c r="AC101" s="104"/>
      <c r="AD101" s="104">
        <v>0.64560059999999997</v>
      </c>
      <c r="AE101" s="104">
        <v>0.80516489999999996</v>
      </c>
      <c r="AF101" s="104">
        <v>0.71818199999999999</v>
      </c>
      <c r="AG101" s="104">
        <v>0.87297040000000004</v>
      </c>
      <c r="AH101" s="104"/>
      <c r="AI101" s="104"/>
      <c r="AJ101" s="104"/>
      <c r="AK101" s="13"/>
      <c r="AL101" s="90"/>
      <c r="AM101" s="90"/>
      <c r="AN101" s="128"/>
      <c r="AO101" s="128"/>
      <c r="AP101" s="118"/>
    </row>
    <row r="102" spans="1:42" x14ac:dyDescent="0.25">
      <c r="A102" s="14" t="s">
        <v>84</v>
      </c>
      <c r="C102" s="41" t="s">
        <v>57</v>
      </c>
      <c r="D102" s="41" t="s">
        <v>60</v>
      </c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20"/>
      <c r="AA102" s="20"/>
      <c r="AB102" s="20">
        <v>0.28393740000000001</v>
      </c>
      <c r="AC102" s="63"/>
      <c r="AD102" s="63"/>
      <c r="AE102" s="63"/>
      <c r="AF102" s="63"/>
      <c r="AG102" s="63"/>
      <c r="AH102" s="63"/>
      <c r="AI102" s="63"/>
      <c r="AK102" s="164" t="str">
        <f>IF(AI102&gt;0,(AI102-AVERAGE(Y102:AH102))/STDEV(reproductie!Y102:AH102),"NA")</f>
        <v>NA</v>
      </c>
      <c r="AL102" s="105">
        <f>AVERAGE(G102:AG102)</f>
        <v>0.28393740000000001</v>
      </c>
      <c r="AM102" s="105" t="e">
        <f>STDEV(G102:AG102)</f>
        <v>#DIV/0!</v>
      </c>
      <c r="AP102" s="12">
        <v>11380</v>
      </c>
    </row>
    <row r="103" spans="1:42" x14ac:dyDescent="0.25">
      <c r="A103" s="151" t="s">
        <v>147</v>
      </c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20"/>
      <c r="AA103" s="20"/>
      <c r="AB103" s="20">
        <v>1.5473799999999999E-2</v>
      </c>
      <c r="AC103" s="63"/>
      <c r="AD103" s="63"/>
      <c r="AE103" s="63"/>
      <c r="AF103" s="63"/>
      <c r="AG103" s="63"/>
      <c r="AH103" s="63"/>
      <c r="AI103" s="63"/>
      <c r="AK103" s="30"/>
    </row>
    <row r="104" spans="1:42" s="20" customFormat="1" x14ac:dyDescent="0.25">
      <c r="C104" s="133"/>
      <c r="D104" s="133"/>
      <c r="E104" s="39"/>
      <c r="F104" s="39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AB104" s="20">
        <v>0.90912400000000004</v>
      </c>
      <c r="AK104" s="30"/>
      <c r="AN104" s="81"/>
      <c r="AO104" s="81"/>
      <c r="AP104" s="61"/>
    </row>
    <row r="105" spans="1:42" s="114" customFormat="1" x14ac:dyDescent="0.25">
      <c r="A105" s="136" t="s">
        <v>38</v>
      </c>
      <c r="B105" s="101" t="s">
        <v>68</v>
      </c>
      <c r="C105" s="102" t="s">
        <v>57</v>
      </c>
      <c r="D105" s="102" t="s">
        <v>59</v>
      </c>
      <c r="E105" s="42"/>
      <c r="F105" s="42">
        <v>0.32281910000000003</v>
      </c>
      <c r="G105" s="63"/>
      <c r="H105" s="63">
        <v>0.68350379999999999</v>
      </c>
      <c r="I105" s="63">
        <v>0.63094640000000002</v>
      </c>
      <c r="J105" s="63"/>
      <c r="K105" s="63"/>
      <c r="L105" s="63">
        <v>0.30486790000000002</v>
      </c>
      <c r="M105" s="63">
        <v>0.3701584</v>
      </c>
      <c r="N105" s="63"/>
      <c r="O105" s="63">
        <v>0.29798760000000002</v>
      </c>
      <c r="P105" s="63">
        <v>0.18709190000000001</v>
      </c>
      <c r="Q105" s="63">
        <v>0.58396789999999998</v>
      </c>
      <c r="R105" s="63">
        <v>0.41368179999999999</v>
      </c>
      <c r="S105" s="63">
        <v>0.41748350000000001</v>
      </c>
      <c r="T105" s="63">
        <v>0.1968809</v>
      </c>
      <c r="U105" s="63">
        <v>0.49675390000000003</v>
      </c>
      <c r="V105" s="63">
        <v>0.12883240000000001</v>
      </c>
      <c r="W105" s="63">
        <v>0.1128366</v>
      </c>
      <c r="X105" s="63"/>
      <c r="Y105" s="63">
        <v>0.2425022</v>
      </c>
      <c r="Z105" s="20">
        <v>0.71174709999999997</v>
      </c>
      <c r="AA105" s="63">
        <v>0.32766780000000001</v>
      </c>
      <c r="AB105" s="20">
        <v>0.41891509999999998</v>
      </c>
      <c r="AC105" s="20">
        <v>0.31877100000000003</v>
      </c>
      <c r="AD105" s="63"/>
      <c r="AE105" s="63">
        <v>0.527536</v>
      </c>
      <c r="AF105" s="63">
        <v>0.4859077</v>
      </c>
      <c r="AG105" s="63">
        <v>0.57538849999999997</v>
      </c>
      <c r="AH105" s="63">
        <v>0.48649959999999998</v>
      </c>
      <c r="AI105" s="63">
        <v>0.71104389999999995</v>
      </c>
      <c r="AJ105" s="104"/>
      <c r="AK105" s="164">
        <f>IF(AI105&gt;0,(AI105-AVERAGE(Y105:AH105))/STDEV(reproductie!Y105:AH105),"NA")</f>
        <v>0.28426497981747501</v>
      </c>
      <c r="AL105" s="105">
        <f>AVERAGE(G105:AI105)</f>
        <v>0.41873790869565219</v>
      </c>
      <c r="AM105" s="105">
        <f>STDEV(G105:AI105)</f>
        <v>0.18154381531645319</v>
      </c>
      <c r="AN105" s="138">
        <v>0.49</v>
      </c>
      <c r="AO105" s="138">
        <v>0.114</v>
      </c>
      <c r="AP105" s="137">
        <v>12590</v>
      </c>
    </row>
    <row r="106" spans="1:42" s="114" customFormat="1" x14ac:dyDescent="0.25">
      <c r="A106" s="114" t="s">
        <v>123</v>
      </c>
      <c r="B106" s="115"/>
      <c r="C106" s="116"/>
      <c r="D106" s="116"/>
      <c r="E106" s="42"/>
      <c r="F106" s="42">
        <v>2.3646E-2</v>
      </c>
      <c r="G106" s="63"/>
      <c r="H106" s="63">
        <v>6.7627900000000005E-2</v>
      </c>
      <c r="I106" s="63">
        <v>5.36921E-2</v>
      </c>
      <c r="J106" s="63"/>
      <c r="K106" s="63"/>
      <c r="L106" s="63">
        <v>2.2674300000000001E-2</v>
      </c>
      <c r="M106" s="63">
        <v>5.5377999999999997E-2</v>
      </c>
      <c r="N106" s="63"/>
      <c r="O106" s="63">
        <v>6.9663299999999997E-2</v>
      </c>
      <c r="P106" s="63">
        <v>3.7345799999999998E-2</v>
      </c>
      <c r="Q106" s="63">
        <v>0.1020809</v>
      </c>
      <c r="R106" s="63">
        <v>0.1037071</v>
      </c>
      <c r="S106" s="63">
        <v>8.3045900000000006E-2</v>
      </c>
      <c r="T106" s="63">
        <v>3.8454000000000002E-2</v>
      </c>
      <c r="U106" s="63">
        <v>8.6977100000000002E-2</v>
      </c>
      <c r="V106" s="63">
        <v>1.44566E-2</v>
      </c>
      <c r="W106" s="63">
        <v>1.29202E-2</v>
      </c>
      <c r="X106" s="63"/>
      <c r="Y106" s="63">
        <v>6.0346499999999997E-2</v>
      </c>
      <c r="Z106" s="20">
        <v>0.14442099999999999</v>
      </c>
      <c r="AA106" s="63">
        <v>0.115246</v>
      </c>
      <c r="AB106" s="20">
        <v>0.12719639999999999</v>
      </c>
      <c r="AC106" s="20">
        <v>0.1037146</v>
      </c>
      <c r="AD106" s="63"/>
      <c r="AE106" s="63">
        <v>0.193053</v>
      </c>
      <c r="AF106" s="63">
        <v>0.16540740000000001</v>
      </c>
      <c r="AG106" s="63">
        <v>0.1681261</v>
      </c>
      <c r="AH106" s="63">
        <v>0.13500490000000001</v>
      </c>
      <c r="AI106" s="63">
        <v>8.2934300000000002E-2</v>
      </c>
      <c r="AJ106" s="104"/>
      <c r="AK106" s="13"/>
      <c r="AN106" s="128"/>
      <c r="AO106" s="128"/>
      <c r="AP106" s="118"/>
    </row>
    <row r="107" spans="1:42" s="114" customFormat="1" x14ac:dyDescent="0.25">
      <c r="B107" s="115"/>
      <c r="C107" s="116"/>
      <c r="D107" s="116"/>
      <c r="E107" s="39"/>
      <c r="F107" s="39">
        <v>0.90369219999999995</v>
      </c>
      <c r="G107" s="63"/>
      <c r="H107" s="63">
        <v>0.98468599999999995</v>
      </c>
      <c r="I107" s="63">
        <v>0.98095759999999999</v>
      </c>
      <c r="J107" s="63"/>
      <c r="K107" s="63"/>
      <c r="L107" s="63">
        <v>0.89236629999999995</v>
      </c>
      <c r="M107" s="63">
        <v>0.85489579999999998</v>
      </c>
      <c r="N107" s="63"/>
      <c r="O107" s="63">
        <v>0.70642300000000002</v>
      </c>
      <c r="P107" s="63">
        <v>0.57723590000000002</v>
      </c>
      <c r="Q107" s="63">
        <v>0.94544680000000003</v>
      </c>
      <c r="R107" s="63">
        <v>0.81140489999999998</v>
      </c>
      <c r="S107" s="63">
        <v>0.85010680000000005</v>
      </c>
      <c r="T107" s="63">
        <v>0.60043340000000001</v>
      </c>
      <c r="U107" s="63">
        <v>0.91093840000000004</v>
      </c>
      <c r="V107" s="63">
        <v>0.59854359999999995</v>
      </c>
      <c r="W107" s="63">
        <v>0.55274829999999997</v>
      </c>
      <c r="X107" s="63"/>
      <c r="Y107" s="63">
        <v>0.61476549999999996</v>
      </c>
      <c r="Z107" s="20">
        <v>0.97305949999999997</v>
      </c>
      <c r="AA107" s="20">
        <v>0.64582470000000003</v>
      </c>
      <c r="AB107" s="20">
        <v>0.78100290000000006</v>
      </c>
      <c r="AC107" s="20">
        <v>0.65424789999999999</v>
      </c>
      <c r="AD107" s="20"/>
      <c r="AE107" s="20">
        <v>0.83899979999999996</v>
      </c>
      <c r="AF107" s="20">
        <v>0.81843270000000001</v>
      </c>
      <c r="AG107" s="20">
        <v>0.90085020000000005</v>
      </c>
      <c r="AH107" s="20">
        <v>0.85187500000000005</v>
      </c>
      <c r="AI107" s="20">
        <v>0.98528479999999996</v>
      </c>
      <c r="AJ107" s="104"/>
      <c r="AK107" s="13"/>
      <c r="AN107" s="128"/>
      <c r="AO107" s="128"/>
      <c r="AP107" s="118"/>
    </row>
    <row r="108" spans="1:42" x14ac:dyDescent="0.25">
      <c r="A108" s="13" t="s">
        <v>46</v>
      </c>
      <c r="B108" s="17" t="s">
        <v>68</v>
      </c>
      <c r="C108" s="18" t="s">
        <v>59</v>
      </c>
      <c r="D108" s="18" t="s">
        <v>59</v>
      </c>
      <c r="E108" s="19"/>
      <c r="F108" s="19"/>
      <c r="G108" s="20">
        <v>0.49008639999999998</v>
      </c>
      <c r="H108" s="20">
        <v>0.31347900000000001</v>
      </c>
      <c r="I108" s="20">
        <v>0.21582460000000001</v>
      </c>
      <c r="J108" s="20">
        <v>0.18085499999999999</v>
      </c>
      <c r="K108" s="20">
        <v>0.5344757</v>
      </c>
      <c r="L108" s="20">
        <v>0.4276124</v>
      </c>
      <c r="M108" s="20">
        <v>0.2933945</v>
      </c>
      <c r="N108" s="20">
        <v>0.28970289999999999</v>
      </c>
      <c r="O108" s="20"/>
      <c r="P108" s="20">
        <v>0.4977202</v>
      </c>
      <c r="Q108" s="20">
        <v>0.22178100000000001</v>
      </c>
      <c r="R108" s="20">
        <v>0.50527710000000003</v>
      </c>
      <c r="S108" s="20">
        <v>0.52351760000000003</v>
      </c>
      <c r="T108" s="20">
        <v>0.34624480000000002</v>
      </c>
      <c r="U108" s="20">
        <v>0.19457920000000001</v>
      </c>
      <c r="V108" s="20"/>
      <c r="W108" s="20">
        <v>0.30696459999999998</v>
      </c>
      <c r="X108" s="20">
        <v>0.17159769999999999</v>
      </c>
      <c r="Y108" s="20">
        <v>0.46825319999999998</v>
      </c>
      <c r="Z108" s="20">
        <v>0.22302620000000001</v>
      </c>
      <c r="AA108" s="20">
        <v>0.67907830000000002</v>
      </c>
      <c r="AB108" s="20">
        <v>0.40387309999999998</v>
      </c>
      <c r="AC108" s="20">
        <v>0.58834470000000005</v>
      </c>
      <c r="AD108" s="20">
        <v>0.45537909999999998</v>
      </c>
      <c r="AE108" s="20">
        <v>0.3057935</v>
      </c>
      <c r="AF108" s="20">
        <v>0.3981809</v>
      </c>
      <c r="AG108" s="20">
        <v>0.67434570000000005</v>
      </c>
      <c r="AH108" s="20">
        <v>0.122212</v>
      </c>
      <c r="AI108" s="20">
        <v>0.45606950000000002</v>
      </c>
      <c r="AJ108" s="20"/>
      <c r="AK108" s="164">
        <f>IF(AI108&gt;0,(AI108-AVERAGE(Y108:AH108))/STDEV(reproductie!Y108:AH108),"NA")</f>
        <v>0.30260786580378984</v>
      </c>
      <c r="AL108" s="21">
        <f>AVERAGE(G108:AI108)</f>
        <v>0.38102477407407409</v>
      </c>
      <c r="AM108" s="21">
        <f>STDEV(G108:AI108)</f>
        <v>0.15450107363391849</v>
      </c>
      <c r="AN108" s="81">
        <v>0.66800000000000004</v>
      </c>
      <c r="AO108" s="81">
        <v>0.22</v>
      </c>
      <c r="AP108" s="74" t="s">
        <v>19</v>
      </c>
    </row>
    <row r="109" spans="1:42" x14ac:dyDescent="0.25">
      <c r="A109" s="151" t="s">
        <v>115</v>
      </c>
      <c r="B109" s="27"/>
      <c r="C109" s="18"/>
      <c r="D109" s="18"/>
      <c r="E109" s="19"/>
      <c r="F109" s="19"/>
      <c r="G109" s="20">
        <v>8.8353799999999996E-2</v>
      </c>
      <c r="H109" s="20">
        <v>5.0882299999999998E-2</v>
      </c>
      <c r="I109" s="20">
        <v>2.05142E-2</v>
      </c>
      <c r="J109" s="20">
        <v>3.6226000000000001E-2</v>
      </c>
      <c r="K109" s="20">
        <v>0.11485919999999999</v>
      </c>
      <c r="L109" s="20">
        <v>0.10895920000000001</v>
      </c>
      <c r="M109" s="20">
        <v>8.7265200000000001E-2</v>
      </c>
      <c r="N109" s="20">
        <v>0.1192723</v>
      </c>
      <c r="O109" s="20"/>
      <c r="P109" s="20">
        <v>0.2533396</v>
      </c>
      <c r="Q109" s="20">
        <v>9.0437199999999995E-2</v>
      </c>
      <c r="R109" s="20">
        <v>0.1933774</v>
      </c>
      <c r="S109" s="20">
        <v>0.2151516</v>
      </c>
      <c r="T109" s="20">
        <v>0.14283570000000001</v>
      </c>
      <c r="U109" s="20">
        <v>6.7882300000000007E-2</v>
      </c>
      <c r="V109" s="20"/>
      <c r="W109" s="20">
        <v>0.1211154</v>
      </c>
      <c r="X109" s="20">
        <v>5.4298600000000002E-2</v>
      </c>
      <c r="Y109" s="20">
        <v>0.11202280000000001</v>
      </c>
      <c r="Z109" s="20">
        <v>8.4238300000000002E-2</v>
      </c>
      <c r="AA109" s="20">
        <v>0.19827719999999999</v>
      </c>
      <c r="AB109" s="20">
        <v>0.1647845</v>
      </c>
      <c r="AC109" s="20">
        <v>0.1999853</v>
      </c>
      <c r="AD109" s="20">
        <v>0.16845250000000001</v>
      </c>
      <c r="AE109" s="20">
        <v>0.1132553</v>
      </c>
      <c r="AF109" s="20">
        <v>0.17022399999999999</v>
      </c>
      <c r="AG109" s="20">
        <v>0.18314369999999999</v>
      </c>
      <c r="AH109" s="20">
        <v>3.4092499999999998E-2</v>
      </c>
      <c r="AI109" s="20">
        <v>8.6934700000000004E-2</v>
      </c>
      <c r="AJ109" s="20"/>
      <c r="AK109" s="30"/>
      <c r="AP109" s="74"/>
    </row>
    <row r="110" spans="1:42" x14ac:dyDescent="0.25">
      <c r="B110" s="27"/>
      <c r="C110" s="18"/>
      <c r="D110" s="18"/>
      <c r="E110" s="19"/>
      <c r="F110" s="19"/>
      <c r="G110" s="20">
        <v>0.90504519999999999</v>
      </c>
      <c r="H110" s="20">
        <v>0.79546859999999997</v>
      </c>
      <c r="I110" s="20">
        <v>0.78339720000000002</v>
      </c>
      <c r="J110" s="20">
        <v>0.56462369999999995</v>
      </c>
      <c r="K110" s="20">
        <v>0.91037999999999997</v>
      </c>
      <c r="L110" s="20">
        <v>0.82027600000000001</v>
      </c>
      <c r="M110" s="20">
        <v>0.64326989999999995</v>
      </c>
      <c r="N110" s="20">
        <v>0.55124059999999997</v>
      </c>
      <c r="O110" s="20"/>
      <c r="P110" s="20">
        <v>0.74319500000000005</v>
      </c>
      <c r="Q110" s="20">
        <v>0.4495902</v>
      </c>
      <c r="R110" s="20">
        <v>0.81312289999999998</v>
      </c>
      <c r="S110" s="20">
        <v>0.81493890000000002</v>
      </c>
      <c r="T110" s="20">
        <v>0.62732569999999999</v>
      </c>
      <c r="U110" s="20">
        <v>0.44488299999999997</v>
      </c>
      <c r="V110" s="20"/>
      <c r="W110" s="20">
        <v>0.58739640000000004</v>
      </c>
      <c r="X110" s="20">
        <v>0.42769449999999998</v>
      </c>
      <c r="Y110" s="20">
        <v>0.86007670000000003</v>
      </c>
      <c r="Z110" s="20">
        <v>0.47249580000000002</v>
      </c>
      <c r="AA110" s="20">
        <v>0.94765699999999997</v>
      </c>
      <c r="AB110" s="20">
        <v>0.69937970000000005</v>
      </c>
      <c r="AC110" s="20">
        <v>0.89096529999999996</v>
      </c>
      <c r="AD110" s="20">
        <v>0.77534020000000003</v>
      </c>
      <c r="AE110" s="20">
        <v>0.60305089999999995</v>
      </c>
      <c r="AF110" s="20">
        <v>0.68090640000000002</v>
      </c>
      <c r="AG110" s="20">
        <v>0.95031089999999996</v>
      </c>
      <c r="AH110" s="20">
        <v>0.3545026</v>
      </c>
      <c r="AI110" s="20">
        <v>0.88072329999999999</v>
      </c>
      <c r="AJ110" s="20"/>
      <c r="AK110" s="30"/>
      <c r="AP110" s="74"/>
    </row>
    <row r="111" spans="1:42" s="90" customFormat="1" x14ac:dyDescent="0.25">
      <c r="A111" s="90" t="s">
        <v>47</v>
      </c>
      <c r="B111" s="101" t="s">
        <v>68</v>
      </c>
      <c r="C111" s="102" t="s">
        <v>59</v>
      </c>
      <c r="D111" s="102" t="s">
        <v>60</v>
      </c>
      <c r="E111" s="103"/>
      <c r="F111" s="103">
        <v>0.24716350000000001</v>
      </c>
      <c r="G111" s="104">
        <v>0.18082860000000001</v>
      </c>
      <c r="H111" s="104">
        <v>0.12559409999999999</v>
      </c>
      <c r="I111" s="104">
        <v>0.32904099999999997</v>
      </c>
      <c r="J111" s="104">
        <v>0.42192239999999998</v>
      </c>
      <c r="K111" s="104">
        <v>0.47170230000000002</v>
      </c>
      <c r="L111" s="104">
        <v>0.27871459999999998</v>
      </c>
      <c r="M111" s="104">
        <v>0.33897430000000001</v>
      </c>
      <c r="N111" s="104">
        <v>0.46591490000000002</v>
      </c>
      <c r="O111" s="104">
        <v>0.71205099999999999</v>
      </c>
      <c r="P111" s="104">
        <v>0.19227810000000001</v>
      </c>
      <c r="Q111" s="104">
        <v>0.45009900000000003</v>
      </c>
      <c r="R111" s="104">
        <v>0.64086719999999997</v>
      </c>
      <c r="S111" s="104">
        <v>0.2608627</v>
      </c>
      <c r="T111" s="104">
        <v>0.3405186</v>
      </c>
      <c r="U111" s="104">
        <v>0.26185940000000002</v>
      </c>
      <c r="V111" s="104">
        <v>0.59749249999999998</v>
      </c>
      <c r="W111" s="104"/>
      <c r="X111" s="104">
        <v>0.12568170000000001</v>
      </c>
      <c r="Y111" s="104">
        <v>0.76863859999999995</v>
      </c>
      <c r="Z111" s="104">
        <v>0.22950229999999999</v>
      </c>
      <c r="AA111" s="104">
        <v>0.47888389999999997</v>
      </c>
      <c r="AB111" s="104">
        <v>0.26086910000000002</v>
      </c>
      <c r="AC111" s="104"/>
      <c r="AD111" s="104">
        <v>0.5028511</v>
      </c>
      <c r="AE111" s="104">
        <v>0.31627290000000002</v>
      </c>
      <c r="AF111" s="104">
        <v>0.41972559999999998</v>
      </c>
      <c r="AG111" s="104">
        <v>0.14828430000000001</v>
      </c>
      <c r="AH111" s="104">
        <v>0.56239609999999995</v>
      </c>
      <c r="AI111" s="104"/>
      <c r="AJ111" s="104"/>
      <c r="AK111" s="164" t="str">
        <f>IF(AI111&gt;0,(AI111-AVERAGE(Y111:AH111))/STDEV(reproductie!Y111:AH111),"NA")</f>
        <v>NA</v>
      </c>
      <c r="AL111" s="105">
        <f>AVERAGE(G111:AI111)</f>
        <v>0.38007024230769232</v>
      </c>
      <c r="AM111" s="105">
        <f>STDEV(G111:AI111)</f>
        <v>0.17910707368935525</v>
      </c>
      <c r="AN111" s="126">
        <v>0.55200000000000005</v>
      </c>
      <c r="AO111" s="126">
        <v>0.378</v>
      </c>
      <c r="AP111" s="107" t="s">
        <v>20</v>
      </c>
    </row>
    <row r="112" spans="1:42" s="90" customFormat="1" x14ac:dyDescent="0.25">
      <c r="A112" s="154" t="s">
        <v>128</v>
      </c>
      <c r="B112" s="121"/>
      <c r="C112" s="102"/>
      <c r="D112" s="102"/>
      <c r="E112" s="103"/>
      <c r="F112" s="103">
        <v>2.5792300000000001E-2</v>
      </c>
      <c r="G112" s="104">
        <v>2.0639299999999999E-2</v>
      </c>
      <c r="H112" s="104">
        <v>1.5325999999999999E-2</v>
      </c>
      <c r="I112" s="104">
        <v>8.8114399999999996E-2</v>
      </c>
      <c r="J112" s="104">
        <v>0.1465235</v>
      </c>
      <c r="K112" s="104">
        <v>0.18914130000000001</v>
      </c>
      <c r="L112" s="104">
        <v>0.10478990000000001</v>
      </c>
      <c r="M112" s="104">
        <v>0.1381791</v>
      </c>
      <c r="N112" s="104">
        <v>0.24522089999999999</v>
      </c>
      <c r="O112" s="104">
        <v>0.29685109999999998</v>
      </c>
      <c r="P112" s="104">
        <v>7.4379200000000006E-2</v>
      </c>
      <c r="Q112" s="104">
        <v>0.2103247</v>
      </c>
      <c r="R112" s="104">
        <v>0.2247092</v>
      </c>
      <c r="S112" s="104">
        <v>8.6828500000000003E-2</v>
      </c>
      <c r="T112" s="104">
        <v>8.8676000000000005E-2</v>
      </c>
      <c r="U112" s="104">
        <v>5.2068499999999997E-2</v>
      </c>
      <c r="V112" s="104">
        <v>0.15468850000000001</v>
      </c>
      <c r="W112" s="104"/>
      <c r="X112" s="104">
        <v>2.9269799999999999E-2</v>
      </c>
      <c r="Y112" s="104">
        <v>0.12815950000000001</v>
      </c>
      <c r="Z112" s="104">
        <v>6.5079100000000001E-2</v>
      </c>
      <c r="AA112" s="104">
        <v>0.12522510000000001</v>
      </c>
      <c r="AB112" s="104">
        <v>6.9886299999999998E-2</v>
      </c>
      <c r="AC112" s="104"/>
      <c r="AD112" s="104">
        <v>0.13778979999999999</v>
      </c>
      <c r="AE112" s="104">
        <v>8.3670999999999995E-2</v>
      </c>
      <c r="AF112" s="104">
        <v>9.9804900000000002E-2</v>
      </c>
      <c r="AG112" s="104">
        <v>1.6989600000000001E-2</v>
      </c>
      <c r="AH112" s="104">
        <v>1.7694000000000001E-2</v>
      </c>
      <c r="AI112" s="104"/>
      <c r="AJ112" s="104"/>
      <c r="AK112" s="13"/>
      <c r="AN112" s="126"/>
      <c r="AO112" s="126"/>
      <c r="AP112" s="107"/>
    </row>
    <row r="113" spans="1:42" s="90" customFormat="1" x14ac:dyDescent="0.25">
      <c r="B113" s="121"/>
      <c r="C113" s="102"/>
      <c r="D113" s="102"/>
      <c r="E113" s="103"/>
      <c r="F113" s="103">
        <v>0.80281009999999997</v>
      </c>
      <c r="G113" s="104">
        <v>0.69808930000000002</v>
      </c>
      <c r="H113" s="104">
        <v>0.56998230000000005</v>
      </c>
      <c r="I113" s="104">
        <v>0.71337399999999995</v>
      </c>
      <c r="J113" s="104">
        <v>0.756274</v>
      </c>
      <c r="K113" s="104">
        <v>0.77363930000000003</v>
      </c>
      <c r="L113" s="104">
        <v>0.56055330000000003</v>
      </c>
      <c r="M113" s="104">
        <v>0.62122719999999998</v>
      </c>
      <c r="N113" s="104">
        <v>0.70081079999999996</v>
      </c>
      <c r="O113" s="104">
        <v>0.93541870000000005</v>
      </c>
      <c r="P113" s="104">
        <v>0.41356130000000002</v>
      </c>
      <c r="Q113" s="104">
        <v>0.71553659999999997</v>
      </c>
      <c r="R113" s="104">
        <v>0.91657460000000002</v>
      </c>
      <c r="S113" s="104">
        <v>0.56709529999999997</v>
      </c>
      <c r="T113" s="104">
        <v>0.73261719999999997</v>
      </c>
      <c r="U113" s="104">
        <v>0.6961581</v>
      </c>
      <c r="V113" s="104">
        <v>0.9233209</v>
      </c>
      <c r="W113" s="104"/>
      <c r="X113" s="104">
        <v>0.40663490000000002</v>
      </c>
      <c r="Y113" s="104">
        <v>0.98685670000000003</v>
      </c>
      <c r="Z113" s="104">
        <v>0.56035690000000005</v>
      </c>
      <c r="AA113" s="104">
        <v>0.85505659999999994</v>
      </c>
      <c r="AB113" s="104">
        <v>0.62375670000000005</v>
      </c>
      <c r="AC113" s="104"/>
      <c r="AD113" s="104">
        <v>0.86489760000000004</v>
      </c>
      <c r="AE113" s="104">
        <v>0.70089769999999996</v>
      </c>
      <c r="AF113" s="104">
        <v>0.82514390000000004</v>
      </c>
      <c r="AG113" s="104">
        <v>0.63686359999999997</v>
      </c>
      <c r="AH113" s="104">
        <v>0.98921190000000003</v>
      </c>
      <c r="AI113" s="104"/>
      <c r="AJ113" s="104"/>
      <c r="AK113" s="13"/>
      <c r="AN113" s="126"/>
      <c r="AO113" s="126"/>
      <c r="AP113" s="107"/>
    </row>
    <row r="114" spans="1:42" x14ac:dyDescent="0.25">
      <c r="A114" s="13" t="s">
        <v>74</v>
      </c>
      <c r="B114" s="17" t="s">
        <v>68</v>
      </c>
      <c r="C114" s="18" t="s">
        <v>59</v>
      </c>
      <c r="D114" s="18" t="s">
        <v>61</v>
      </c>
      <c r="E114" s="39"/>
      <c r="F114" s="39"/>
      <c r="G114" s="61"/>
      <c r="H114" s="61"/>
      <c r="I114" s="61">
        <v>0.47100730000000002</v>
      </c>
      <c r="J114" s="61">
        <v>0.24042160000000001</v>
      </c>
      <c r="K114" s="61">
        <v>0.60823289999999997</v>
      </c>
      <c r="L114" s="61">
        <v>0.36216660000000001</v>
      </c>
      <c r="M114" s="61">
        <v>0.15157880000000001</v>
      </c>
      <c r="N114" s="61">
        <v>0.42704229999999999</v>
      </c>
      <c r="O114" s="61">
        <v>0.51825980000000005</v>
      </c>
      <c r="P114" s="61">
        <v>0.48801539999999999</v>
      </c>
      <c r="Q114" s="61">
        <v>0.12513189999999999</v>
      </c>
      <c r="R114" s="61">
        <v>0.53763689999999997</v>
      </c>
      <c r="S114" s="61">
        <v>0.53280070000000002</v>
      </c>
      <c r="T114" s="61">
        <v>0.159527</v>
      </c>
      <c r="U114" s="61">
        <v>0.24162400000000001</v>
      </c>
      <c r="V114" s="61">
        <v>0.44041219999999998</v>
      </c>
      <c r="W114" s="61">
        <v>0.34538489999999999</v>
      </c>
      <c r="X114" s="61">
        <v>0.36689909999999998</v>
      </c>
      <c r="Y114" s="61">
        <v>0.47224389999999999</v>
      </c>
      <c r="Z114" s="61">
        <v>0.50172229999999995</v>
      </c>
      <c r="AA114" s="61">
        <v>0.3965265</v>
      </c>
      <c r="AB114" s="61">
        <v>9.0466500000000005E-2</v>
      </c>
      <c r="AC114" s="61"/>
      <c r="AD114" s="61">
        <v>0.5521064</v>
      </c>
      <c r="AE114" s="61">
        <v>0.31463930000000001</v>
      </c>
      <c r="AF114" s="61">
        <v>0.51720849999999996</v>
      </c>
      <c r="AG114" s="61">
        <v>0.38270690000000002</v>
      </c>
      <c r="AH114" s="61">
        <v>0.46192650000000002</v>
      </c>
      <c r="AI114" s="61">
        <v>0.39871909999999999</v>
      </c>
      <c r="AJ114" s="20"/>
      <c r="AK114" s="164">
        <f>IF(AI114&gt;0,(AI114-AVERAGE(Y114:AH114))/STDEV(reproductie!Y114:AH114),"NA")</f>
        <v>-1.8607085896792293E-3</v>
      </c>
      <c r="AL114" s="21">
        <f>AVERAGE(G114:AI114)</f>
        <v>0.38863104999999998</v>
      </c>
      <c r="AM114" s="21">
        <f>STDEV(G114:AI114)</f>
        <v>0.14374361099496902</v>
      </c>
      <c r="AN114" s="81">
        <v>0.48799999999999999</v>
      </c>
      <c r="AO114" s="81">
        <v>0.46800000000000003</v>
      </c>
      <c r="AP114" s="77">
        <v>14870</v>
      </c>
    </row>
    <row r="115" spans="1:42" x14ac:dyDescent="0.25">
      <c r="A115" s="151" t="s">
        <v>119</v>
      </c>
      <c r="B115" s="27"/>
      <c r="C115" s="18"/>
      <c r="D115" s="18"/>
      <c r="E115" s="39"/>
      <c r="F115" s="39"/>
      <c r="G115" s="61"/>
      <c r="H115" s="61"/>
      <c r="I115" s="61">
        <v>6.6712599999999997E-2</v>
      </c>
      <c r="J115" s="61">
        <v>2.5426199999999999E-2</v>
      </c>
      <c r="K115" s="61">
        <v>0.1369321</v>
      </c>
      <c r="L115" s="61">
        <v>8.8881600000000005E-2</v>
      </c>
      <c r="M115" s="61">
        <v>1.74664E-2</v>
      </c>
      <c r="N115" s="61">
        <v>6.7903699999999997E-2</v>
      </c>
      <c r="O115" s="61">
        <v>0.1154883</v>
      </c>
      <c r="P115" s="61">
        <v>7.0429400000000003E-2</v>
      </c>
      <c r="Q115" s="61">
        <v>1.5888099999999999E-2</v>
      </c>
      <c r="R115" s="61">
        <v>0.22720000000000001</v>
      </c>
      <c r="S115" s="61">
        <v>0.20892240000000001</v>
      </c>
      <c r="T115" s="61">
        <v>3.5936099999999999E-2</v>
      </c>
      <c r="U115" s="61">
        <v>5.1116300000000003E-2</v>
      </c>
      <c r="V115" s="61">
        <v>0.12985720000000001</v>
      </c>
      <c r="W115" s="61">
        <v>0.1085701</v>
      </c>
      <c r="X115" s="61">
        <v>0.13050429999999999</v>
      </c>
      <c r="Y115" s="61">
        <v>0.18947510000000001</v>
      </c>
      <c r="Z115" s="61">
        <v>0.17318529999999999</v>
      </c>
      <c r="AA115" s="61">
        <v>0.15541959999999999</v>
      </c>
      <c r="AB115" s="61">
        <v>2.1160399999999999E-2</v>
      </c>
      <c r="AC115" s="61"/>
      <c r="AD115" s="61">
        <v>0.26976339999999999</v>
      </c>
      <c r="AE115" s="61">
        <v>0.14055680000000001</v>
      </c>
      <c r="AF115" s="61">
        <v>0.2598954</v>
      </c>
      <c r="AG115" s="61">
        <v>0.17429210000000001</v>
      </c>
      <c r="AH115" s="61">
        <v>0.2098904</v>
      </c>
      <c r="AI115" s="61">
        <v>0.15379880000000001</v>
      </c>
      <c r="AJ115" s="20"/>
      <c r="AL115" s="30"/>
      <c r="AM115" s="30"/>
      <c r="AP115" s="74"/>
    </row>
    <row r="116" spans="1:42" x14ac:dyDescent="0.25">
      <c r="B116" s="27"/>
      <c r="C116" s="18"/>
      <c r="D116" s="18"/>
      <c r="E116" s="39"/>
      <c r="F116" s="39"/>
      <c r="G116" s="61"/>
      <c r="H116" s="61"/>
      <c r="I116" s="61">
        <v>0.91729260000000001</v>
      </c>
      <c r="J116" s="61">
        <v>0.79339000000000004</v>
      </c>
      <c r="K116" s="61">
        <v>0.93824220000000003</v>
      </c>
      <c r="L116" s="61">
        <v>0.76770950000000004</v>
      </c>
      <c r="M116" s="61">
        <v>0.64228909999999995</v>
      </c>
      <c r="N116" s="61">
        <v>0.88406359999999995</v>
      </c>
      <c r="O116" s="61">
        <v>0.89862229999999998</v>
      </c>
      <c r="P116" s="61">
        <v>0.92302790000000001</v>
      </c>
      <c r="Q116" s="61">
        <v>0.55891449999999998</v>
      </c>
      <c r="R116" s="61">
        <v>0.8213992</v>
      </c>
      <c r="S116" s="61">
        <v>0.83120839999999996</v>
      </c>
      <c r="T116" s="61">
        <v>0.491479</v>
      </c>
      <c r="U116" s="61">
        <v>0.65330330000000003</v>
      </c>
      <c r="V116" s="61">
        <v>0.80584639999999996</v>
      </c>
      <c r="W116" s="61">
        <v>0.69564729999999997</v>
      </c>
      <c r="X116" s="61">
        <v>0.691133</v>
      </c>
      <c r="Y116" s="61">
        <v>0.77401940000000002</v>
      </c>
      <c r="Z116" s="61">
        <v>0.82877880000000004</v>
      </c>
      <c r="AA116" s="61">
        <v>0.70115260000000001</v>
      </c>
      <c r="AB116" s="61">
        <v>0.31396059999999998</v>
      </c>
      <c r="AC116" s="61"/>
      <c r="AD116" s="61">
        <v>0.80442659999999999</v>
      </c>
      <c r="AE116" s="61">
        <v>0.56307130000000005</v>
      </c>
      <c r="AF116" s="61">
        <v>0.76570839999999996</v>
      </c>
      <c r="AG116" s="61">
        <v>0.64550969999999996</v>
      </c>
      <c r="AH116" s="61">
        <v>0.73505200000000004</v>
      </c>
      <c r="AI116" s="61">
        <v>0.70754729999999999</v>
      </c>
      <c r="AJ116" s="20"/>
      <c r="AL116" s="30"/>
      <c r="AM116" s="30"/>
      <c r="AP116" s="74"/>
    </row>
    <row r="117" spans="1:42" s="90" customFormat="1" x14ac:dyDescent="0.25">
      <c r="A117" s="136" t="s">
        <v>75</v>
      </c>
      <c r="B117" s="89" t="s">
        <v>68</v>
      </c>
      <c r="C117" s="139"/>
      <c r="D117" s="139"/>
      <c r="E117" s="103"/>
      <c r="F117" s="103"/>
      <c r="G117" s="104"/>
      <c r="H117" s="104"/>
      <c r="I117" s="104"/>
      <c r="J117" s="104">
        <v>0.49489060000000001</v>
      </c>
      <c r="K117" s="104"/>
      <c r="L117" s="104"/>
      <c r="M117" s="104"/>
      <c r="N117" s="104"/>
      <c r="O117" s="104"/>
      <c r="P117" s="104"/>
      <c r="Q117" s="104"/>
      <c r="R117" s="104">
        <v>0.1144086</v>
      </c>
      <c r="S117" s="104">
        <v>0.18540999999999999</v>
      </c>
      <c r="T117" s="104"/>
      <c r="U117" s="104">
        <v>0.4026498</v>
      </c>
      <c r="V117" s="104">
        <v>0.44369560000000002</v>
      </c>
      <c r="W117" s="104">
        <v>0.22895779999999999</v>
      </c>
      <c r="X117" s="104">
        <v>0.15996750000000001</v>
      </c>
      <c r="Y117" s="104">
        <v>9.6331899999999998E-2</v>
      </c>
      <c r="Z117" s="104">
        <v>0.88780939999999997</v>
      </c>
      <c r="AA117" s="104">
        <v>0.32359019999999999</v>
      </c>
      <c r="AB117" s="104">
        <v>0.24247050000000001</v>
      </c>
      <c r="AC117" s="104">
        <v>0.50759509999999997</v>
      </c>
      <c r="AD117" s="104">
        <v>6.8209800000000001E-2</v>
      </c>
      <c r="AE117" s="104">
        <v>0.55106040000000001</v>
      </c>
      <c r="AF117" s="104">
        <v>9.8993499999999998E-2</v>
      </c>
      <c r="AG117" s="104">
        <v>0.33765529999999999</v>
      </c>
      <c r="AH117" s="104">
        <v>0.16004370000000001</v>
      </c>
      <c r="AI117" s="104">
        <v>0.27322950000000001</v>
      </c>
      <c r="AJ117" s="104"/>
      <c r="AK117" s="164" t="e">
        <f>IF(AI117&gt;0,(AI117-AVERAGE(Y117:AH117))/STDEV(reproductie!Y117:AH117),"NA")</f>
        <v>#DIV/0!</v>
      </c>
      <c r="AL117" s="105">
        <f>AVERAGE(G117:AI117)</f>
        <v>0.30983162222222221</v>
      </c>
      <c r="AM117" s="105">
        <f>STDEV(G117:AI117)</f>
        <v>0.2103925495326171</v>
      </c>
      <c r="AN117" s="126">
        <v>0.27300000000000002</v>
      </c>
      <c r="AO117" s="126">
        <v>0.27500000000000002</v>
      </c>
      <c r="AP117" s="140">
        <v>15910</v>
      </c>
    </row>
    <row r="118" spans="1:42" s="90" customFormat="1" x14ac:dyDescent="0.25">
      <c r="A118" s="154" t="s">
        <v>129</v>
      </c>
      <c r="C118" s="139"/>
      <c r="D118" s="139"/>
      <c r="E118" s="103"/>
      <c r="F118" s="103"/>
      <c r="G118" s="104"/>
      <c r="H118" s="104"/>
      <c r="I118" s="104"/>
      <c r="J118" s="104">
        <v>0.1809463</v>
      </c>
      <c r="K118" s="104"/>
      <c r="L118" s="104"/>
      <c r="M118" s="104"/>
      <c r="N118" s="104"/>
      <c r="O118" s="104"/>
      <c r="P118" s="104"/>
      <c r="Q118" s="104"/>
      <c r="R118" s="104">
        <v>1.28121E-2</v>
      </c>
      <c r="S118" s="104">
        <v>1.8474299999999999E-2</v>
      </c>
      <c r="T118" s="104"/>
      <c r="U118" s="104">
        <v>5.65745E-2</v>
      </c>
      <c r="V118" s="104">
        <v>8.7141099999999999E-2</v>
      </c>
      <c r="W118" s="104">
        <v>4.2870699999999998E-2</v>
      </c>
      <c r="X118" s="104">
        <v>1.75055E-2</v>
      </c>
      <c r="Y118" s="104">
        <v>2.1730300000000001E-2</v>
      </c>
      <c r="Z118" s="104">
        <v>4.4578999999999999E-3</v>
      </c>
      <c r="AA118" s="104">
        <v>9.40106E-2</v>
      </c>
      <c r="AB118" s="104">
        <v>4.6561699999999998E-2</v>
      </c>
      <c r="AC118" s="104">
        <v>8.8936600000000005E-2</v>
      </c>
      <c r="AD118" s="104">
        <v>8.2713999999999999E-3</v>
      </c>
      <c r="AE118" s="104">
        <v>0.1002614</v>
      </c>
      <c r="AF118" s="104">
        <v>1.18078E-2</v>
      </c>
      <c r="AG118" s="104">
        <v>5.7060399999999997E-2</v>
      </c>
      <c r="AH118" s="104">
        <v>1.7004499999999999E-2</v>
      </c>
      <c r="AI118" s="104">
        <v>2.2677599999999999E-2</v>
      </c>
      <c r="AJ118" s="104"/>
      <c r="AK118" s="13"/>
      <c r="AN118" s="126"/>
      <c r="AO118" s="126"/>
      <c r="AP118" s="140"/>
    </row>
    <row r="119" spans="1:42" s="90" customFormat="1" x14ac:dyDescent="0.25">
      <c r="C119" s="139"/>
      <c r="D119" s="139"/>
      <c r="E119" s="103"/>
      <c r="F119" s="103"/>
      <c r="G119" s="104"/>
      <c r="H119" s="104"/>
      <c r="I119" s="104"/>
      <c r="J119" s="104">
        <v>0.81291639999999998</v>
      </c>
      <c r="K119" s="104"/>
      <c r="L119" s="104"/>
      <c r="M119" s="104"/>
      <c r="N119" s="104"/>
      <c r="O119" s="104"/>
      <c r="P119" s="104"/>
      <c r="Q119" s="104"/>
      <c r="R119" s="104">
        <v>0.56254899999999997</v>
      </c>
      <c r="S119" s="104">
        <v>0.73350890000000002</v>
      </c>
      <c r="T119" s="104"/>
      <c r="U119" s="104">
        <v>0.88340589999999997</v>
      </c>
      <c r="V119" s="104">
        <v>0.86951750000000005</v>
      </c>
      <c r="W119" s="104">
        <v>0.66314470000000003</v>
      </c>
      <c r="X119" s="104">
        <v>0.67054210000000003</v>
      </c>
      <c r="Y119" s="104">
        <v>0.33844160000000001</v>
      </c>
      <c r="Z119" s="104">
        <v>0.9999285</v>
      </c>
      <c r="AA119" s="104">
        <v>0.68804129999999997</v>
      </c>
      <c r="AB119" s="104">
        <v>0.67719949999999995</v>
      </c>
      <c r="AC119" s="104">
        <v>0.91586559999999995</v>
      </c>
      <c r="AD119" s="104">
        <v>0.3911713</v>
      </c>
      <c r="AE119" s="104">
        <v>0.93113369999999995</v>
      </c>
      <c r="AF119" s="104">
        <v>0.50254929999999998</v>
      </c>
      <c r="AG119" s="104">
        <v>0.81113029999999997</v>
      </c>
      <c r="AH119" s="104">
        <v>0.67728509999999997</v>
      </c>
      <c r="AI119" s="104">
        <v>0.85897959999999995</v>
      </c>
      <c r="AJ119" s="104"/>
      <c r="AK119" s="13"/>
      <c r="AN119" s="126"/>
      <c r="AO119" s="126"/>
      <c r="AP119" s="140"/>
    </row>
    <row r="120" spans="1:42" s="30" customFormat="1" x14ac:dyDescent="0.25">
      <c r="A120" s="13" t="s">
        <v>50</v>
      </c>
      <c r="B120" s="17" t="s">
        <v>68</v>
      </c>
      <c r="C120" s="18" t="s">
        <v>59</v>
      </c>
      <c r="D120" s="18" t="s">
        <v>59</v>
      </c>
      <c r="E120" s="19"/>
      <c r="F120" s="19"/>
      <c r="G120" s="20"/>
      <c r="H120" s="20">
        <v>8.0289899999999997E-2</v>
      </c>
      <c r="I120" s="20">
        <v>0.64184969999999997</v>
      </c>
      <c r="J120" s="20">
        <v>0.31049460000000001</v>
      </c>
      <c r="K120" s="20">
        <v>0.31570120000000002</v>
      </c>
      <c r="L120" s="20">
        <v>0.47083750000000002</v>
      </c>
      <c r="M120" s="20">
        <v>8.1059699999999998E-2</v>
      </c>
      <c r="N120" s="20">
        <v>0.34459960000000001</v>
      </c>
      <c r="O120" s="20">
        <v>0.1834925</v>
      </c>
      <c r="P120" s="20">
        <v>0.25915100000000002</v>
      </c>
      <c r="Q120" s="20">
        <v>0.242783</v>
      </c>
      <c r="R120" s="20">
        <v>0.388905</v>
      </c>
      <c r="S120" s="20">
        <v>0.2151883</v>
      </c>
      <c r="T120" s="20">
        <v>0.35326920000000001</v>
      </c>
      <c r="U120" s="20">
        <v>0.23200570000000001</v>
      </c>
      <c r="V120" s="20">
        <v>0.2442435</v>
      </c>
      <c r="W120" s="20">
        <v>0.13631370000000001</v>
      </c>
      <c r="X120" s="20">
        <v>0.174898</v>
      </c>
      <c r="Y120" s="20">
        <v>0.2360228</v>
      </c>
      <c r="Z120" s="20">
        <v>0.27643309999999999</v>
      </c>
      <c r="AA120" s="20">
        <v>0.14314650000000001</v>
      </c>
      <c r="AB120" s="20">
        <v>0.37011680000000002</v>
      </c>
      <c r="AC120" s="20">
        <v>0.37634479999999998</v>
      </c>
      <c r="AD120" s="20"/>
      <c r="AE120" s="20"/>
      <c r="AF120" s="20"/>
      <c r="AG120" s="20"/>
      <c r="AH120" s="20"/>
      <c r="AI120" s="20"/>
      <c r="AJ120" s="20"/>
      <c r="AK120" s="164" t="str">
        <f>IF(AI120&gt;0,(AI120-AVERAGE(Y120:AH120))/STDEV(reproductie!Y120:AH120),"NA")</f>
        <v>NA</v>
      </c>
      <c r="AL120" s="21">
        <f>AVERAGE(G120:AI120)</f>
        <v>0.27623391363636363</v>
      </c>
      <c r="AM120" s="21">
        <f>STDEV(G120:AI120)</f>
        <v>0.13071177432854145</v>
      </c>
      <c r="AN120" s="84">
        <v>0.39688399999999996</v>
      </c>
      <c r="AO120" s="84"/>
      <c r="AP120" s="74" t="s">
        <v>23</v>
      </c>
    </row>
    <row r="121" spans="1:42" s="30" customFormat="1" x14ac:dyDescent="0.25">
      <c r="A121" s="151" t="s">
        <v>130</v>
      </c>
      <c r="B121" s="27"/>
      <c r="C121" s="18"/>
      <c r="D121" s="18"/>
      <c r="E121" s="19"/>
      <c r="F121" s="19"/>
      <c r="G121" s="20"/>
      <c r="H121" s="20">
        <v>1.0231799999999999E-2</v>
      </c>
      <c r="I121" s="20">
        <v>0.1055189</v>
      </c>
      <c r="J121" s="20">
        <v>9.5555399999999999E-2</v>
      </c>
      <c r="K121" s="20">
        <v>5.6480500000000003E-2</v>
      </c>
      <c r="L121" s="20">
        <v>6.1530899999999999E-2</v>
      </c>
      <c r="M121" s="20">
        <v>1.03176E-2</v>
      </c>
      <c r="N121" s="20">
        <v>0.1174727</v>
      </c>
      <c r="O121" s="20">
        <v>5.2258800000000001E-2</v>
      </c>
      <c r="P121" s="20">
        <v>7.2458599999999998E-2</v>
      </c>
      <c r="Q121" s="20">
        <v>0.1076939</v>
      </c>
      <c r="R121" s="20">
        <v>0.17515539999999999</v>
      </c>
      <c r="S121" s="20">
        <v>7.3818300000000003E-2</v>
      </c>
      <c r="T121" s="20">
        <v>0.14648159999999999</v>
      </c>
      <c r="U121" s="20">
        <v>8.8415099999999996E-2</v>
      </c>
      <c r="V121" s="20">
        <v>9.0380699999999994E-2</v>
      </c>
      <c r="W121" s="20">
        <v>3.0742700000000001E-2</v>
      </c>
      <c r="X121" s="20">
        <v>3.78818E-2</v>
      </c>
      <c r="Y121" s="20">
        <v>4.8181099999999998E-2</v>
      </c>
      <c r="Z121" s="20">
        <v>7.2421399999999997E-2</v>
      </c>
      <c r="AA121" s="20">
        <v>1.6233600000000001E-2</v>
      </c>
      <c r="AB121" s="20">
        <v>2.7971900000000001E-2</v>
      </c>
      <c r="AC121" s="20">
        <v>2.7893600000000001E-2</v>
      </c>
      <c r="AD121" s="20"/>
      <c r="AE121" s="20"/>
      <c r="AF121" s="20"/>
      <c r="AG121" s="20"/>
      <c r="AH121" s="20"/>
      <c r="AI121" s="20"/>
      <c r="AJ121" s="20"/>
      <c r="AK121" s="13"/>
      <c r="AN121" s="84">
        <v>0.27238370000000001</v>
      </c>
      <c r="AO121" s="84"/>
      <c r="AP121" s="74"/>
    </row>
    <row r="122" spans="1:42" s="30" customFormat="1" x14ac:dyDescent="0.25">
      <c r="B122" s="27"/>
      <c r="C122" s="18"/>
      <c r="D122" s="18"/>
      <c r="E122" s="19"/>
      <c r="F122" s="19"/>
      <c r="G122" s="20"/>
      <c r="H122" s="20">
        <v>0.42437069999999999</v>
      </c>
      <c r="I122" s="20">
        <v>0.96457110000000001</v>
      </c>
      <c r="J122" s="20">
        <v>0.65746070000000001</v>
      </c>
      <c r="K122" s="20">
        <v>0.78049009999999996</v>
      </c>
      <c r="L122" s="20">
        <v>0.92351879999999997</v>
      </c>
      <c r="M122" s="20">
        <v>0.4273824</v>
      </c>
      <c r="N122" s="20">
        <v>0.67499339999999997</v>
      </c>
      <c r="O122" s="20">
        <v>0.47805110000000001</v>
      </c>
      <c r="P122" s="20">
        <v>0.61034200000000005</v>
      </c>
      <c r="Q122" s="20">
        <v>0.45997399999999999</v>
      </c>
      <c r="R122" s="20">
        <v>0.6560378</v>
      </c>
      <c r="S122" s="20">
        <v>0.48540470000000002</v>
      </c>
      <c r="T122" s="20">
        <v>0.63484689999999999</v>
      </c>
      <c r="U122" s="20">
        <v>0.48478009999999999</v>
      </c>
      <c r="V122" s="20">
        <v>0.51246930000000002</v>
      </c>
      <c r="W122" s="20">
        <v>0.43988650000000001</v>
      </c>
      <c r="X122" s="20">
        <v>0.53296670000000002</v>
      </c>
      <c r="Y122" s="20">
        <v>0.65343890000000004</v>
      </c>
      <c r="Z122" s="20">
        <v>0.65149729999999995</v>
      </c>
      <c r="AA122" s="20">
        <v>0.62843559999999998</v>
      </c>
      <c r="AB122" s="20">
        <v>0.92306600000000005</v>
      </c>
      <c r="AC122" s="20">
        <v>0.92695859999999997</v>
      </c>
      <c r="AD122" s="20"/>
      <c r="AE122" s="20"/>
      <c r="AF122" s="20"/>
      <c r="AG122" s="20"/>
      <c r="AH122" s="20"/>
      <c r="AI122" s="20"/>
      <c r="AJ122" s="20"/>
      <c r="AK122" s="13"/>
      <c r="AN122" s="84">
        <v>0.53634359999999992</v>
      </c>
      <c r="AO122" s="84"/>
      <c r="AP122" s="74"/>
    </row>
    <row r="123" spans="1:42" s="108" customFormat="1" x14ac:dyDescent="0.25">
      <c r="A123" s="108" t="s">
        <v>52</v>
      </c>
      <c r="B123" s="122" t="s">
        <v>85</v>
      </c>
      <c r="C123" s="123" t="s">
        <v>58</v>
      </c>
      <c r="D123" s="123" t="s">
        <v>59</v>
      </c>
      <c r="E123" s="103"/>
      <c r="F123" s="103"/>
      <c r="G123" s="104">
        <v>0.2104395</v>
      </c>
      <c r="H123" s="104">
        <v>0.2701057</v>
      </c>
      <c r="I123" s="104">
        <v>0.33772869999999999</v>
      </c>
      <c r="J123" s="104"/>
      <c r="K123" s="104"/>
      <c r="L123" s="104"/>
      <c r="M123" s="104"/>
      <c r="N123" s="104"/>
      <c r="O123" s="104"/>
      <c r="P123" s="104"/>
      <c r="Q123" s="104"/>
      <c r="R123" s="104"/>
      <c r="S123" s="104">
        <v>0.23262920000000001</v>
      </c>
      <c r="T123" s="104"/>
      <c r="U123" s="104"/>
      <c r="V123" s="104">
        <v>0.23216529999999999</v>
      </c>
      <c r="W123" s="104"/>
      <c r="X123" s="104"/>
      <c r="Y123" s="104">
        <v>0.61253740000000001</v>
      </c>
      <c r="Z123" s="104">
        <v>0.31127080000000001</v>
      </c>
      <c r="AA123" s="104">
        <v>0.27598800000000001</v>
      </c>
      <c r="AB123" s="104">
        <v>0.49300890000000003</v>
      </c>
      <c r="AC123" s="104">
        <v>0.2687755</v>
      </c>
      <c r="AD123" s="104">
        <v>0.1653386</v>
      </c>
      <c r="AE123" s="104">
        <v>0.35354639999999998</v>
      </c>
      <c r="AF123" s="104">
        <v>0.11976100000000001</v>
      </c>
      <c r="AG123" s="104">
        <v>0.30970419999999999</v>
      </c>
      <c r="AH123" s="104"/>
      <c r="AI123" s="104">
        <v>0.15736169999999999</v>
      </c>
      <c r="AJ123" s="104"/>
      <c r="AK123" s="164">
        <f>IF(AI123&gt;0,(AI123-AVERAGE(Y123:AH123))/STDEV(reproductie!Y123:AH123),"NA")</f>
        <v>-0.13539862573842434</v>
      </c>
      <c r="AL123" s="105">
        <f>AVERAGE(G123:AI123)</f>
        <v>0.29002405999999997</v>
      </c>
      <c r="AM123" s="105">
        <f>STDEV(G123:AI123)</f>
        <v>0.12776185683674363</v>
      </c>
      <c r="AN123" s="141">
        <v>0.27900000000000003</v>
      </c>
      <c r="AO123" s="141">
        <v>0.191</v>
      </c>
      <c r="AP123" s="125" t="s">
        <v>25</v>
      </c>
    </row>
    <row r="124" spans="1:42" s="90" customFormat="1" x14ac:dyDescent="0.25">
      <c r="A124" s="114" t="s">
        <v>118</v>
      </c>
      <c r="B124" s="115"/>
      <c r="C124" s="116"/>
      <c r="D124" s="116"/>
      <c r="E124" s="103"/>
      <c r="F124" s="103"/>
      <c r="G124" s="104">
        <v>1.9408000000000002E-2</v>
      </c>
      <c r="H124" s="104">
        <v>2.0960400000000001E-2</v>
      </c>
      <c r="I124" s="104">
        <v>2.10019E-2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>
        <v>2.1222399999999999E-2</v>
      </c>
      <c r="T124" s="104"/>
      <c r="U124" s="104"/>
      <c r="V124" s="104">
        <v>4.2916099999999999E-2</v>
      </c>
      <c r="W124" s="104"/>
      <c r="X124" s="104"/>
      <c r="Y124" s="104">
        <v>8.4944099999999995E-2</v>
      </c>
      <c r="Z124" s="104">
        <v>8.4198400000000007E-2</v>
      </c>
      <c r="AA124" s="104">
        <v>6.4322699999999997E-2</v>
      </c>
      <c r="AB124" s="104">
        <v>7.8541799999999995E-2</v>
      </c>
      <c r="AC124" s="104">
        <v>4.5615500000000003E-2</v>
      </c>
      <c r="AD124" s="104">
        <v>1.6923899999999999E-2</v>
      </c>
      <c r="AE124" s="104">
        <v>5.18886E-2</v>
      </c>
      <c r="AF124" s="104">
        <v>1.29105E-2</v>
      </c>
      <c r="AG124" s="104">
        <v>4.9390299999999998E-2</v>
      </c>
      <c r="AH124" s="104"/>
      <c r="AI124" s="104">
        <v>1.6887699999999999E-2</v>
      </c>
      <c r="AJ124" s="104"/>
      <c r="AK124" s="13"/>
      <c r="AL124" s="109"/>
      <c r="AM124" s="109"/>
      <c r="AN124" s="126"/>
      <c r="AO124" s="126"/>
      <c r="AP124" s="118"/>
    </row>
    <row r="125" spans="1:42" s="90" customFormat="1" x14ac:dyDescent="0.25">
      <c r="A125" s="114"/>
      <c r="B125" s="115"/>
      <c r="C125" s="116"/>
      <c r="D125" s="116"/>
      <c r="E125" s="103"/>
      <c r="F125" s="103"/>
      <c r="G125" s="104">
        <v>0.78209419999999996</v>
      </c>
      <c r="H125" s="104">
        <v>0.86480250000000003</v>
      </c>
      <c r="I125" s="104">
        <v>0.92379409999999995</v>
      </c>
      <c r="J125" s="104"/>
      <c r="K125" s="104"/>
      <c r="L125" s="104"/>
      <c r="M125" s="104"/>
      <c r="N125" s="104"/>
      <c r="O125" s="104"/>
      <c r="P125" s="104"/>
      <c r="Q125" s="104"/>
      <c r="R125" s="104"/>
      <c r="S125" s="104">
        <v>0.80910389999999999</v>
      </c>
      <c r="T125" s="104"/>
      <c r="U125" s="104"/>
      <c r="V125" s="104">
        <v>0.67093020000000003</v>
      </c>
      <c r="W125" s="104"/>
      <c r="X125" s="104"/>
      <c r="Y125" s="104">
        <v>0.96418700000000002</v>
      </c>
      <c r="Z125" s="104">
        <v>0.68960089999999996</v>
      </c>
      <c r="AA125" s="104">
        <v>0.67884239999999996</v>
      </c>
      <c r="AB125" s="104">
        <v>0.9173135</v>
      </c>
      <c r="AC125" s="104">
        <v>0.73868219999999996</v>
      </c>
      <c r="AD125" s="104">
        <v>0.69506299999999999</v>
      </c>
      <c r="AE125" s="104">
        <v>0.84532549999999995</v>
      </c>
      <c r="AF125" s="104">
        <v>0.58597010000000005</v>
      </c>
      <c r="AG125" s="104">
        <v>0.79483899999999996</v>
      </c>
      <c r="AH125" s="104"/>
      <c r="AI125" s="104">
        <v>0.66999399999999998</v>
      </c>
      <c r="AJ125" s="104"/>
      <c r="AK125" s="13"/>
      <c r="AL125" s="109"/>
      <c r="AM125" s="109"/>
      <c r="AN125" s="126"/>
      <c r="AO125" s="126"/>
      <c r="AP125" s="118"/>
    </row>
    <row r="126" spans="1:42" s="37" customFormat="1" x14ac:dyDescent="0.25">
      <c r="A126" s="37" t="s">
        <v>53</v>
      </c>
      <c r="B126" s="34" t="s">
        <v>68</v>
      </c>
      <c r="C126" s="35" t="s">
        <v>58</v>
      </c>
      <c r="D126" s="35" t="s">
        <v>59</v>
      </c>
      <c r="E126" s="19"/>
      <c r="F126" s="19">
        <v>0.15345510000000001</v>
      </c>
      <c r="G126" s="20">
        <v>0.32202049999999999</v>
      </c>
      <c r="H126" s="20"/>
      <c r="I126" s="20">
        <v>0.32481670000000001</v>
      </c>
      <c r="J126" s="20">
        <v>0.23737230000000001</v>
      </c>
      <c r="K126" s="20"/>
      <c r="L126" s="20">
        <v>0.38325700000000001</v>
      </c>
      <c r="M126" s="20"/>
      <c r="N126" s="20">
        <v>0.26324609999999998</v>
      </c>
      <c r="O126" s="20">
        <v>0.43698949999999998</v>
      </c>
      <c r="P126" s="20"/>
      <c r="Q126" s="20"/>
      <c r="R126" s="20"/>
      <c r="S126" s="20">
        <v>0.16074040000000001</v>
      </c>
      <c r="T126" s="20"/>
      <c r="U126" s="20">
        <v>0.14804719999999999</v>
      </c>
      <c r="V126" s="20">
        <v>0.25141219999999997</v>
      </c>
      <c r="W126" s="20">
        <v>0.28194770000000002</v>
      </c>
      <c r="X126" s="38">
        <v>0.46559790000000001</v>
      </c>
      <c r="Y126" s="38">
        <v>0.55500850000000002</v>
      </c>
      <c r="Z126" s="20">
        <v>0.33347700000000002</v>
      </c>
      <c r="AA126" s="20">
        <v>0.26242330000000003</v>
      </c>
      <c r="AB126" s="20">
        <v>0.6842722</v>
      </c>
      <c r="AC126" s="20">
        <v>0.49973230000000002</v>
      </c>
      <c r="AD126" s="20">
        <v>0.33485510000000002</v>
      </c>
      <c r="AE126" s="20">
        <v>0.2054087</v>
      </c>
      <c r="AF126" s="20">
        <v>0.17337959999999999</v>
      </c>
      <c r="AG126" s="20">
        <v>0.89169759999999998</v>
      </c>
      <c r="AH126" s="20">
        <v>0.37804549999999998</v>
      </c>
      <c r="AI126" s="20">
        <v>0.57707660000000005</v>
      </c>
      <c r="AJ126" s="20"/>
      <c r="AK126" s="164">
        <f>IF(AI126&gt;0,(AI126-AVERAGE(Y126:AH126))/STDEV(reproductie!Y126:AH126),"NA")</f>
        <v>3.5595820942477402E-2</v>
      </c>
      <c r="AL126" s="21">
        <f>AVERAGE(G126:AI126)</f>
        <v>0.37140108636363639</v>
      </c>
      <c r="AM126" s="21">
        <f>STDEV(G126:AI126)</f>
        <v>0.18345743757135063</v>
      </c>
      <c r="AN126" s="79">
        <v>0.47699999999999998</v>
      </c>
      <c r="AO126" s="79">
        <v>0.14299999999999999</v>
      </c>
      <c r="AP126" s="72" t="s">
        <v>26</v>
      </c>
    </row>
    <row r="127" spans="1:42" x14ac:dyDescent="0.25">
      <c r="A127" s="151" t="s">
        <v>116</v>
      </c>
      <c r="B127" s="27"/>
      <c r="C127" s="18"/>
      <c r="D127" s="18"/>
      <c r="E127" s="19"/>
      <c r="F127" s="19">
        <v>1.66006E-2</v>
      </c>
      <c r="G127" s="20">
        <v>2.3799899999999999E-2</v>
      </c>
      <c r="H127" s="20"/>
      <c r="I127" s="20">
        <v>5.5024799999999999E-2</v>
      </c>
      <c r="J127" s="20">
        <v>4.5022699999999999E-2</v>
      </c>
      <c r="K127" s="20"/>
      <c r="L127" s="20">
        <v>2.4602099999999998E-2</v>
      </c>
      <c r="M127" s="20"/>
      <c r="N127" s="20">
        <v>2.2566900000000001E-2</v>
      </c>
      <c r="O127" s="20">
        <v>5.6549799999999997E-2</v>
      </c>
      <c r="P127" s="20"/>
      <c r="Q127" s="20"/>
      <c r="R127" s="20"/>
      <c r="S127" s="20">
        <v>3.3786200000000002E-2</v>
      </c>
      <c r="T127" s="20"/>
      <c r="U127" s="20">
        <v>1.627E-2</v>
      </c>
      <c r="V127" s="20">
        <v>4.5057100000000003E-2</v>
      </c>
      <c r="W127" s="20">
        <v>6.4377599999999993E-2</v>
      </c>
      <c r="X127" s="29">
        <v>0.12540219999999999</v>
      </c>
      <c r="Y127" s="29">
        <v>0.19346559999999999</v>
      </c>
      <c r="Z127" s="20">
        <v>0.14396510000000001</v>
      </c>
      <c r="AA127" s="20">
        <v>0.11221399999999999</v>
      </c>
      <c r="AB127" s="20">
        <v>0.16961809999999999</v>
      </c>
      <c r="AC127" s="20">
        <v>0.16328980000000001</v>
      </c>
      <c r="AD127" s="20">
        <v>8.9637999999999995E-2</v>
      </c>
      <c r="AE127" s="20">
        <v>3.8990799999999999E-2</v>
      </c>
      <c r="AF127" s="20">
        <v>3.2773700000000003E-2</v>
      </c>
      <c r="AG127" s="20">
        <v>2.9106489999999999E-4</v>
      </c>
      <c r="AH127" s="20">
        <v>9.1891600000000004E-2</v>
      </c>
      <c r="AI127" s="20">
        <v>7.0849599999999999E-2</v>
      </c>
      <c r="AJ127" s="20"/>
      <c r="AK127" s="30"/>
      <c r="AL127" s="30"/>
      <c r="AM127" s="30"/>
      <c r="AP127" s="74"/>
    </row>
    <row r="128" spans="1:42" x14ac:dyDescent="0.25">
      <c r="B128" s="27"/>
      <c r="C128" s="18"/>
      <c r="D128" s="18"/>
      <c r="E128" s="19"/>
      <c r="F128" s="19">
        <v>0.66062220000000005</v>
      </c>
      <c r="G128" s="20">
        <v>0.90247069999999996</v>
      </c>
      <c r="H128" s="20"/>
      <c r="I128" s="20">
        <v>0.79897960000000001</v>
      </c>
      <c r="J128" s="20">
        <v>0.67266009999999998</v>
      </c>
      <c r="K128" s="20"/>
      <c r="L128" s="20">
        <v>0.93868870000000004</v>
      </c>
      <c r="M128" s="20"/>
      <c r="N128" s="20">
        <v>0.84685109999999997</v>
      </c>
      <c r="O128" s="20">
        <v>0.90950810000000004</v>
      </c>
      <c r="P128" s="20"/>
      <c r="Q128" s="20"/>
      <c r="R128" s="20"/>
      <c r="S128" s="20">
        <v>0.51196600000000003</v>
      </c>
      <c r="T128" s="20"/>
      <c r="U128" s="20">
        <v>0.64612099999999995</v>
      </c>
      <c r="V128" s="20">
        <v>0.70506420000000003</v>
      </c>
      <c r="W128" s="20">
        <v>0.69142800000000004</v>
      </c>
      <c r="X128" s="29">
        <v>0.84112010000000004</v>
      </c>
      <c r="Y128" s="29">
        <v>0.86640079999999997</v>
      </c>
      <c r="Z128" s="20">
        <v>0.59814429999999996</v>
      </c>
      <c r="AA128" s="20">
        <v>0.50037520000000002</v>
      </c>
      <c r="AB128" s="20">
        <v>0.95832510000000004</v>
      </c>
      <c r="AC128" s="20">
        <v>0.83641739999999998</v>
      </c>
      <c r="AD128" s="20">
        <v>0.72019900000000003</v>
      </c>
      <c r="AE128" s="20">
        <v>0.62222599999999995</v>
      </c>
      <c r="AF128" s="20">
        <v>0.56490260000000003</v>
      </c>
      <c r="AG128" s="20">
        <v>0.99999570000000004</v>
      </c>
      <c r="AH128" s="20">
        <v>0.7850007</v>
      </c>
      <c r="AI128" s="20">
        <v>0.96065619999999996</v>
      </c>
      <c r="AJ128" s="20"/>
      <c r="AK128" s="30"/>
      <c r="AL128" s="30"/>
      <c r="AM128" s="30"/>
      <c r="AP128" s="74"/>
    </row>
    <row r="129" spans="1:42" s="114" customFormat="1" x14ac:dyDescent="0.25">
      <c r="A129" s="142" t="s">
        <v>76</v>
      </c>
      <c r="B129" s="143" t="s">
        <v>68</v>
      </c>
      <c r="C129" s="144" t="s">
        <v>59</v>
      </c>
      <c r="D129" s="144" t="s">
        <v>61</v>
      </c>
      <c r="E129" s="103"/>
      <c r="F129" s="103"/>
      <c r="G129" s="104">
        <v>0.53100420000000004</v>
      </c>
      <c r="H129" s="104"/>
      <c r="I129" s="104">
        <v>0.37513469999999999</v>
      </c>
      <c r="J129" s="104"/>
      <c r="K129" s="104">
        <v>0.3293025</v>
      </c>
      <c r="L129" s="104"/>
      <c r="M129" s="104">
        <v>0.2968075</v>
      </c>
      <c r="N129" s="104">
        <v>0.2490684</v>
      </c>
      <c r="O129" s="104"/>
      <c r="P129" s="104">
        <v>0.40888439999999998</v>
      </c>
      <c r="Q129" s="104">
        <v>0.29664560000000001</v>
      </c>
      <c r="R129" s="104">
        <v>0.47545090000000001</v>
      </c>
      <c r="S129" s="104">
        <v>0.59685350000000004</v>
      </c>
      <c r="T129" s="104">
        <v>0.52674509999999997</v>
      </c>
      <c r="U129" s="104">
        <v>0.67347080000000004</v>
      </c>
      <c r="V129" s="104">
        <v>0.20274300000000001</v>
      </c>
      <c r="W129" s="104">
        <v>0.48634579999999999</v>
      </c>
      <c r="X129" s="104">
        <v>0.49664950000000002</v>
      </c>
      <c r="Y129" s="104">
        <v>0.1967593</v>
      </c>
      <c r="Z129" s="106">
        <v>0.25256990000000001</v>
      </c>
      <c r="AA129" s="106">
        <v>0.53434809999999999</v>
      </c>
      <c r="AB129" s="106">
        <v>0.24335809999999999</v>
      </c>
      <c r="AC129" s="106"/>
      <c r="AD129" s="106">
        <v>0.63555539999999999</v>
      </c>
      <c r="AE129" s="106">
        <v>0.3583113</v>
      </c>
      <c r="AF129" s="106">
        <v>0.27677459999999998</v>
      </c>
      <c r="AG129" s="106">
        <v>0.54905340000000002</v>
      </c>
      <c r="AH129" s="106">
        <v>0.17108899999999999</v>
      </c>
      <c r="AI129" s="106">
        <v>0.17108899999999999</v>
      </c>
      <c r="AJ129" s="117"/>
      <c r="AK129" s="164">
        <f>IF(AI129&gt;0,(AI129-AVERAGE(Y129:AH129))/STDEV(reproductie!Y129:AH129),"NA")</f>
        <v>-0.66961812087091355</v>
      </c>
      <c r="AL129" s="105">
        <f>AVERAGE(G129:AI129)</f>
        <v>0.38891725000000005</v>
      </c>
      <c r="AM129" s="105">
        <f>STDEV(G129:AI129)</f>
        <v>0.15604866402446943</v>
      </c>
      <c r="AN129" s="138">
        <v>0.45700000000000002</v>
      </c>
      <c r="AO129" s="138">
        <v>0.26200000000000001</v>
      </c>
      <c r="AP129" s="145">
        <v>17100</v>
      </c>
    </row>
    <row r="130" spans="1:42" s="114" customFormat="1" x14ac:dyDescent="0.25">
      <c r="A130" s="146" t="s">
        <v>117</v>
      </c>
      <c r="B130" s="147"/>
      <c r="C130" s="148"/>
      <c r="D130" s="148"/>
      <c r="E130" s="103"/>
      <c r="F130" s="103"/>
      <c r="G130" s="104">
        <v>7.6098899999999997E-2</v>
      </c>
      <c r="H130" s="104"/>
      <c r="I130" s="104">
        <v>0.102765</v>
      </c>
      <c r="J130" s="104"/>
      <c r="K130" s="104">
        <v>5.6850100000000001E-2</v>
      </c>
      <c r="L130" s="104"/>
      <c r="M130" s="104">
        <v>4.9341000000000003E-2</v>
      </c>
      <c r="N130" s="104">
        <v>4.6808200000000001E-2</v>
      </c>
      <c r="O130" s="104"/>
      <c r="P130" s="104">
        <v>0.11076270000000001</v>
      </c>
      <c r="Q130" s="104">
        <v>7.2439299999999998E-2</v>
      </c>
      <c r="R130" s="104">
        <v>0.1244642</v>
      </c>
      <c r="S130" s="104">
        <v>8.4684899999999994E-2</v>
      </c>
      <c r="T130" s="104">
        <v>8.2151799999999997E-2</v>
      </c>
      <c r="U130" s="104">
        <v>0.14316570000000001</v>
      </c>
      <c r="V130" s="104">
        <v>5.3471100000000001E-2</v>
      </c>
      <c r="W130" s="104">
        <v>0.1119863</v>
      </c>
      <c r="X130" s="104">
        <v>0.1139742</v>
      </c>
      <c r="Y130" s="104">
        <v>3.9412599999999999E-2</v>
      </c>
      <c r="Z130" s="106">
        <v>6.4541600000000005E-2</v>
      </c>
      <c r="AA130" s="106">
        <v>0.15804470000000001</v>
      </c>
      <c r="AB130" s="106">
        <v>8.1178700000000006E-2</v>
      </c>
      <c r="AC130" s="106"/>
      <c r="AD130" s="106">
        <v>0.16501089999999999</v>
      </c>
      <c r="AE130" s="106">
        <v>9.9399699999999994E-2</v>
      </c>
      <c r="AF130" s="106">
        <v>6.7825099999999999E-2</v>
      </c>
      <c r="AG130" s="106">
        <v>8.3046300000000003E-2</v>
      </c>
      <c r="AH130" s="106">
        <v>1.8483200000000002E-2</v>
      </c>
      <c r="AI130" s="106">
        <v>1.8483200000000002E-2</v>
      </c>
      <c r="AJ130" s="117"/>
      <c r="AK130" s="13"/>
      <c r="AL130" s="90"/>
      <c r="AM130" s="90"/>
      <c r="AN130" s="128"/>
      <c r="AO130" s="128"/>
      <c r="AP130" s="149"/>
    </row>
    <row r="131" spans="1:42" s="114" customFormat="1" x14ac:dyDescent="0.25">
      <c r="A131" s="146"/>
      <c r="B131" s="147"/>
      <c r="C131" s="148"/>
      <c r="D131" s="148"/>
      <c r="E131" s="103"/>
      <c r="F131" s="103"/>
      <c r="G131" s="104">
        <v>0.93962599999999996</v>
      </c>
      <c r="H131" s="104"/>
      <c r="I131" s="104">
        <v>0.75884750000000001</v>
      </c>
      <c r="J131" s="104"/>
      <c r="K131" s="104">
        <v>0.79997280000000004</v>
      </c>
      <c r="L131" s="104"/>
      <c r="M131" s="104">
        <v>0.77439659999999999</v>
      </c>
      <c r="N131" s="104">
        <v>0.69138120000000003</v>
      </c>
      <c r="O131" s="104"/>
      <c r="P131" s="104">
        <v>0.79344479999999995</v>
      </c>
      <c r="Q131" s="104">
        <v>0.69490750000000001</v>
      </c>
      <c r="R131" s="104">
        <v>0.85249019999999998</v>
      </c>
      <c r="S131" s="104">
        <v>0.95949859999999998</v>
      </c>
      <c r="T131" s="104">
        <v>0.93261859999999996</v>
      </c>
      <c r="U131" s="104">
        <v>0.96220649999999996</v>
      </c>
      <c r="V131" s="104">
        <v>0.53374460000000001</v>
      </c>
      <c r="W131" s="104">
        <v>0.87667899999999999</v>
      </c>
      <c r="X131" s="104">
        <v>0.88329080000000004</v>
      </c>
      <c r="Y131" s="104">
        <v>0.59389999999999998</v>
      </c>
      <c r="Z131" s="106">
        <v>0.62335719999999994</v>
      </c>
      <c r="AA131" s="106">
        <v>0.87523569999999995</v>
      </c>
      <c r="AB131" s="106">
        <v>0.53935</v>
      </c>
      <c r="AC131" s="106"/>
      <c r="AD131" s="106">
        <v>0.93898369999999998</v>
      </c>
      <c r="AE131" s="106">
        <v>0.73856239999999995</v>
      </c>
      <c r="AF131" s="106">
        <v>0.66808849999999997</v>
      </c>
      <c r="AG131" s="106">
        <v>0.94242409999999999</v>
      </c>
      <c r="AH131" s="106">
        <v>0.69346759999999996</v>
      </c>
      <c r="AI131" s="106">
        <v>0.69346759999999996</v>
      </c>
      <c r="AJ131" s="117"/>
      <c r="AK131" s="13"/>
      <c r="AL131" s="90"/>
      <c r="AM131" s="90"/>
      <c r="AN131" s="128"/>
      <c r="AO131" s="128"/>
      <c r="AP131" s="149"/>
    </row>
    <row r="132" spans="1:42" x14ac:dyDescent="0.25">
      <c r="A132" s="14"/>
      <c r="AK132" s="21"/>
    </row>
    <row r="135" spans="1:42" x14ac:dyDescent="0.25">
      <c r="AK135" s="21"/>
    </row>
  </sheetData>
  <phoneticPr fontId="4" type="noConversion"/>
  <conditionalFormatting sqref="G3:AI67 AH69:AI101 G69:AG131 AH105:AI131">
    <cfRule type="cellIs" dxfId="185" priority="256" operator="lessThan">
      <formula>0.05</formula>
    </cfRule>
    <cfRule type="cellIs" dxfId="184" priority="255" operator="greaterThan">
      <formula>0.95</formula>
    </cfRule>
  </conditionalFormatting>
  <conditionalFormatting sqref="AK3">
    <cfRule type="cellIs" dxfId="183" priority="254" operator="greaterThan">
      <formula>0.674</formula>
    </cfRule>
    <cfRule type="cellIs" dxfId="182" priority="253" operator="lessThan">
      <formula>-0.674</formula>
    </cfRule>
  </conditionalFormatting>
  <conditionalFormatting sqref="AK6">
    <cfRule type="cellIs" dxfId="181" priority="84" operator="greaterThan">
      <formula>0.674</formula>
    </cfRule>
    <cfRule type="cellIs" dxfId="180" priority="83" operator="lessThan">
      <formula>-0.674</formula>
    </cfRule>
  </conditionalFormatting>
  <conditionalFormatting sqref="AK9">
    <cfRule type="cellIs" dxfId="179" priority="81" operator="lessThan">
      <formula>-0.674</formula>
    </cfRule>
    <cfRule type="cellIs" dxfId="178" priority="82" operator="greaterThan">
      <formula>0.674</formula>
    </cfRule>
  </conditionalFormatting>
  <conditionalFormatting sqref="AK12">
    <cfRule type="cellIs" dxfId="177" priority="80" operator="greaterThan">
      <formula>0.674</formula>
    </cfRule>
    <cfRule type="cellIs" dxfId="176" priority="79" operator="lessThan">
      <formula>-0.674</formula>
    </cfRule>
  </conditionalFormatting>
  <conditionalFormatting sqref="AK15">
    <cfRule type="cellIs" dxfId="175" priority="78" operator="greaterThan">
      <formula>0.674</formula>
    </cfRule>
    <cfRule type="cellIs" dxfId="174" priority="77" operator="lessThan">
      <formula>-0.674</formula>
    </cfRule>
  </conditionalFormatting>
  <conditionalFormatting sqref="AK18">
    <cfRule type="cellIs" dxfId="173" priority="76" operator="greaterThan">
      <formula>0.674</formula>
    </cfRule>
    <cfRule type="cellIs" dxfId="172" priority="75" operator="lessThan">
      <formula>-0.674</formula>
    </cfRule>
  </conditionalFormatting>
  <conditionalFormatting sqref="AK21">
    <cfRule type="cellIs" dxfId="171" priority="74" operator="greaterThan">
      <formula>0.674</formula>
    </cfRule>
    <cfRule type="cellIs" dxfId="170" priority="73" operator="lessThan">
      <formula>-0.674</formula>
    </cfRule>
  </conditionalFormatting>
  <conditionalFormatting sqref="AK24">
    <cfRule type="cellIs" dxfId="169" priority="71" operator="lessThan">
      <formula>-0.674</formula>
    </cfRule>
    <cfRule type="cellIs" dxfId="168" priority="72" operator="greaterThan">
      <formula>0.674</formula>
    </cfRule>
  </conditionalFormatting>
  <conditionalFormatting sqref="AK27">
    <cfRule type="cellIs" dxfId="167" priority="69" operator="lessThan">
      <formula>-0.674</formula>
    </cfRule>
    <cfRule type="cellIs" dxfId="166" priority="70" operator="greaterThan">
      <formula>0.674</formula>
    </cfRule>
  </conditionalFormatting>
  <conditionalFormatting sqref="AK30">
    <cfRule type="cellIs" dxfId="165" priority="68" operator="greaterThan">
      <formula>0.674</formula>
    </cfRule>
    <cfRule type="cellIs" dxfId="164" priority="67" operator="lessThan">
      <formula>-0.674</formula>
    </cfRule>
  </conditionalFormatting>
  <conditionalFormatting sqref="AK33">
    <cfRule type="cellIs" dxfId="163" priority="66" operator="greaterThan">
      <formula>0.674</formula>
    </cfRule>
    <cfRule type="cellIs" dxfId="162" priority="65" operator="lessThan">
      <formula>-0.674</formula>
    </cfRule>
  </conditionalFormatting>
  <conditionalFormatting sqref="AK36">
    <cfRule type="cellIs" dxfId="161" priority="64" operator="greaterThan">
      <formula>0.674</formula>
    </cfRule>
    <cfRule type="cellIs" dxfId="160" priority="63" operator="lessThan">
      <formula>-0.674</formula>
    </cfRule>
  </conditionalFormatting>
  <conditionalFormatting sqref="AK39">
    <cfRule type="cellIs" dxfId="159" priority="62" operator="greaterThan">
      <formula>0.674</formula>
    </cfRule>
    <cfRule type="cellIs" dxfId="158" priority="61" operator="lessThan">
      <formula>-0.674</formula>
    </cfRule>
  </conditionalFormatting>
  <conditionalFormatting sqref="AK42">
    <cfRule type="cellIs" dxfId="157" priority="60" operator="greaterThan">
      <formula>0.674</formula>
    </cfRule>
    <cfRule type="cellIs" dxfId="156" priority="59" operator="lessThan">
      <formula>-0.674</formula>
    </cfRule>
  </conditionalFormatting>
  <conditionalFormatting sqref="AK45">
    <cfRule type="cellIs" dxfId="155" priority="58" operator="greaterThan">
      <formula>0.674</formula>
    </cfRule>
    <cfRule type="cellIs" dxfId="154" priority="57" operator="lessThan">
      <formula>-0.674</formula>
    </cfRule>
  </conditionalFormatting>
  <conditionalFormatting sqref="AK48">
    <cfRule type="cellIs" dxfId="153" priority="55" operator="lessThan">
      <formula>-0.674</formula>
    </cfRule>
    <cfRule type="cellIs" dxfId="152" priority="56" operator="greaterThan">
      <formula>0.674</formula>
    </cfRule>
  </conditionalFormatting>
  <conditionalFormatting sqref="AK51">
    <cfRule type="cellIs" dxfId="151" priority="53" operator="lessThan">
      <formula>-0.674</formula>
    </cfRule>
    <cfRule type="cellIs" dxfId="150" priority="54" operator="greaterThan">
      <formula>0.674</formula>
    </cfRule>
  </conditionalFormatting>
  <conditionalFormatting sqref="AK54">
    <cfRule type="cellIs" dxfId="149" priority="52" operator="greaterThan">
      <formula>0.674</formula>
    </cfRule>
    <cfRule type="cellIs" dxfId="148" priority="51" operator="lessThan">
      <formula>-0.674</formula>
    </cfRule>
  </conditionalFormatting>
  <conditionalFormatting sqref="AK57">
    <cfRule type="cellIs" dxfId="147" priority="49" operator="lessThan">
      <formula>-0.674</formula>
    </cfRule>
    <cfRule type="cellIs" dxfId="146" priority="50" operator="greaterThan">
      <formula>0.674</formula>
    </cfRule>
  </conditionalFormatting>
  <conditionalFormatting sqref="AK60">
    <cfRule type="cellIs" dxfId="145" priority="47" operator="lessThan">
      <formula>-0.674</formula>
    </cfRule>
    <cfRule type="cellIs" dxfId="144" priority="48" operator="greaterThan">
      <formula>0.674</formula>
    </cfRule>
  </conditionalFormatting>
  <conditionalFormatting sqref="AK63">
    <cfRule type="cellIs" dxfId="143" priority="46" operator="greaterThan">
      <formula>0.674</formula>
    </cfRule>
    <cfRule type="cellIs" dxfId="142" priority="45" operator="lessThan">
      <formula>-0.674</formula>
    </cfRule>
  </conditionalFormatting>
  <conditionalFormatting sqref="AK66">
    <cfRule type="cellIs" dxfId="141" priority="44" operator="greaterThan">
      <formula>0.674</formula>
    </cfRule>
    <cfRule type="cellIs" dxfId="140" priority="43" operator="lessThan">
      <formula>-0.674</formula>
    </cfRule>
  </conditionalFormatting>
  <conditionalFormatting sqref="AK71">
    <cfRule type="cellIs" dxfId="139" priority="42" operator="greaterThan">
      <formula>0.674</formula>
    </cfRule>
    <cfRule type="cellIs" dxfId="138" priority="41" operator="lessThan">
      <formula>-0.674</formula>
    </cfRule>
  </conditionalFormatting>
  <conditionalFormatting sqref="AK74">
    <cfRule type="cellIs" dxfId="137" priority="40" operator="greaterThan">
      <formula>0.674</formula>
    </cfRule>
    <cfRule type="cellIs" dxfId="136" priority="39" operator="lessThan">
      <formula>-0.674</formula>
    </cfRule>
  </conditionalFormatting>
  <conditionalFormatting sqref="AK76">
    <cfRule type="cellIs" dxfId="135" priority="38" operator="greaterThan">
      <formula>0.674</formula>
    </cfRule>
    <cfRule type="cellIs" dxfId="134" priority="37" operator="lessThan">
      <formula>-0.674</formula>
    </cfRule>
  </conditionalFormatting>
  <conditionalFormatting sqref="AK78">
    <cfRule type="cellIs" dxfId="133" priority="36" operator="greaterThan">
      <formula>0.674</formula>
    </cfRule>
    <cfRule type="cellIs" dxfId="132" priority="35" operator="lessThan">
      <formula>-0.674</formula>
    </cfRule>
  </conditionalFormatting>
  <conditionalFormatting sqref="AK81">
    <cfRule type="cellIs" dxfId="131" priority="34" operator="greaterThan">
      <formula>0.674</formula>
    </cfRule>
    <cfRule type="cellIs" dxfId="130" priority="33" operator="lessThan">
      <formula>-0.674</formula>
    </cfRule>
  </conditionalFormatting>
  <conditionalFormatting sqref="AK83">
    <cfRule type="cellIs" dxfId="129" priority="32" operator="greaterThan">
      <formula>0.674</formula>
    </cfRule>
    <cfRule type="cellIs" dxfId="128" priority="31" operator="lessThan">
      <formula>-0.674</formula>
    </cfRule>
  </conditionalFormatting>
  <conditionalFormatting sqref="AK85">
    <cfRule type="cellIs" dxfId="127" priority="30" operator="greaterThan">
      <formula>0.674</formula>
    </cfRule>
    <cfRule type="cellIs" dxfId="126" priority="29" operator="lessThan">
      <formula>-0.674</formula>
    </cfRule>
  </conditionalFormatting>
  <conditionalFormatting sqref="AK90">
    <cfRule type="cellIs" dxfId="125" priority="28" operator="greaterThan">
      <formula>0.674</formula>
    </cfRule>
    <cfRule type="cellIs" dxfId="124" priority="27" operator="lessThan">
      <formula>-0.674</formula>
    </cfRule>
  </conditionalFormatting>
  <conditionalFormatting sqref="AK93">
    <cfRule type="cellIs" dxfId="123" priority="26" operator="greaterThan">
      <formula>0.674</formula>
    </cfRule>
    <cfRule type="cellIs" dxfId="122" priority="25" operator="lessThan">
      <formula>-0.674</formula>
    </cfRule>
  </conditionalFormatting>
  <conditionalFormatting sqref="AK96">
    <cfRule type="cellIs" dxfId="121" priority="23" operator="lessThan">
      <formula>-0.674</formula>
    </cfRule>
    <cfRule type="cellIs" dxfId="120" priority="24" operator="greaterThan">
      <formula>0.674</formula>
    </cfRule>
  </conditionalFormatting>
  <conditionalFormatting sqref="AK99">
    <cfRule type="cellIs" dxfId="119" priority="22" operator="greaterThan">
      <formula>0.674</formula>
    </cfRule>
    <cfRule type="cellIs" dxfId="118" priority="21" operator="lessThan">
      <formula>-0.674</formula>
    </cfRule>
  </conditionalFormatting>
  <conditionalFormatting sqref="AK102">
    <cfRule type="cellIs" dxfId="117" priority="20" operator="greaterThan">
      <formula>0.674</formula>
    </cfRule>
    <cfRule type="cellIs" dxfId="116" priority="19" operator="lessThan">
      <formula>-0.674</formula>
    </cfRule>
  </conditionalFormatting>
  <conditionalFormatting sqref="AK105">
    <cfRule type="cellIs" dxfId="115" priority="18" operator="greaterThan">
      <formula>0.674</formula>
    </cfRule>
    <cfRule type="cellIs" dxfId="114" priority="17" operator="lessThan">
      <formula>-0.674</formula>
    </cfRule>
  </conditionalFormatting>
  <conditionalFormatting sqref="AK108">
    <cfRule type="cellIs" dxfId="113" priority="16" operator="greaterThan">
      <formula>0.674</formula>
    </cfRule>
    <cfRule type="cellIs" dxfId="112" priority="15" operator="lessThan">
      <formula>-0.674</formula>
    </cfRule>
  </conditionalFormatting>
  <conditionalFormatting sqref="AK111">
    <cfRule type="cellIs" dxfId="111" priority="14" operator="greaterThan">
      <formula>0.674</formula>
    </cfRule>
    <cfRule type="cellIs" dxfId="110" priority="13" operator="lessThan">
      <formula>-0.674</formula>
    </cfRule>
  </conditionalFormatting>
  <conditionalFormatting sqref="AK114">
    <cfRule type="cellIs" dxfId="109" priority="12" operator="greaterThan">
      <formula>0.674</formula>
    </cfRule>
    <cfRule type="cellIs" dxfId="108" priority="11" operator="lessThan">
      <formula>-0.674</formula>
    </cfRule>
  </conditionalFormatting>
  <conditionalFormatting sqref="AK117">
    <cfRule type="cellIs" dxfId="107" priority="10" operator="greaterThan">
      <formula>0.674</formula>
    </cfRule>
    <cfRule type="cellIs" dxfId="106" priority="9" operator="lessThan">
      <formula>-0.674</formula>
    </cfRule>
  </conditionalFormatting>
  <conditionalFormatting sqref="AK120">
    <cfRule type="cellIs" dxfId="105" priority="7" operator="lessThan">
      <formula>-0.674</formula>
    </cfRule>
    <cfRule type="cellIs" dxfId="104" priority="8" operator="greaterThan">
      <formula>0.674</formula>
    </cfRule>
  </conditionalFormatting>
  <conditionalFormatting sqref="AK123">
    <cfRule type="cellIs" dxfId="103" priority="5" operator="lessThan">
      <formula>-0.674</formula>
    </cfRule>
    <cfRule type="cellIs" dxfId="102" priority="6" operator="greaterThan">
      <formula>0.674</formula>
    </cfRule>
  </conditionalFormatting>
  <conditionalFormatting sqref="AK126">
    <cfRule type="cellIs" dxfId="101" priority="3" operator="lessThan">
      <formula>-0.674</formula>
    </cfRule>
    <cfRule type="cellIs" dxfId="100" priority="4" operator="greaterThan">
      <formula>0.674</formula>
    </cfRule>
  </conditionalFormatting>
  <conditionalFormatting sqref="AK129">
    <cfRule type="cellIs" dxfId="99" priority="2" operator="greaterThan">
      <formula>0.674</formula>
    </cfRule>
    <cfRule type="cellIs" dxfId="98" priority="1" operator="lessThan">
      <formula>-0.674</formula>
    </cfRule>
  </conditionalFormatting>
  <conditionalFormatting sqref="AK132">
    <cfRule type="cellIs" dxfId="97" priority="169" operator="lessThan">
      <formula>-0.674</formula>
    </cfRule>
    <cfRule type="cellIs" dxfId="96" priority="170" operator="greaterThan">
      <formula>0.674</formula>
    </cfRule>
  </conditionalFormatting>
  <conditionalFormatting sqref="AK135">
    <cfRule type="cellIs" dxfId="95" priority="167" operator="lessThan">
      <formula>-0.674</formula>
    </cfRule>
    <cfRule type="cellIs" dxfId="94" priority="168" operator="greaterThan">
      <formula>0.674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39"/>
  <sheetViews>
    <sheetView zoomScaleNormal="100" workbookViewId="0">
      <pane xSplit="4" ySplit="2" topLeftCell="E3" activePane="bottomRight" state="frozen"/>
      <selection pane="topRight" activeCell="F1" sqref="F1"/>
      <selection pane="bottomLeft" activeCell="A3" sqref="A3"/>
      <selection pane="bottomRight" activeCell="A3" sqref="A3"/>
    </sheetView>
  </sheetViews>
  <sheetFormatPr defaultColWidth="9.09765625" defaultRowHeight="11.5" x14ac:dyDescent="0.25"/>
  <cols>
    <col min="1" max="1" width="15" style="13" customWidth="1"/>
    <col min="2" max="2" width="1.69921875" style="13" customWidth="1"/>
    <col min="3" max="4" width="2.59765625" style="41" customWidth="1"/>
    <col min="5" max="6" width="5.69921875" style="42" customWidth="1"/>
    <col min="7" max="7" width="5.69921875" style="12" customWidth="1"/>
    <col min="8" max="31" width="5.69921875" style="13" customWidth="1"/>
    <col min="32" max="35" width="6.09765625" style="13" customWidth="1"/>
    <col min="36" max="36" width="2.8984375" style="13" customWidth="1"/>
    <col min="37" max="37" width="7" style="13" customWidth="1"/>
    <col min="38" max="39" width="7.69921875" style="13" customWidth="1"/>
    <col min="40" max="40" width="3" style="13" customWidth="1"/>
    <col min="41" max="41" width="9.19921875" style="80" customWidth="1"/>
    <col min="42" max="42" width="7.3984375" style="12" customWidth="1"/>
    <col min="43" max="45" width="18.3984375" style="13" customWidth="1"/>
    <col min="46" max="46" width="18.19921875" style="13" customWidth="1"/>
    <col min="47" max="16384" width="9.09765625" style="13"/>
  </cols>
  <sheetData>
    <row r="1" spans="1:46" x14ac:dyDescent="0.25">
      <c r="A1" s="8" t="s">
        <v>80</v>
      </c>
      <c r="B1" s="9"/>
      <c r="C1" s="10"/>
      <c r="D1" s="10"/>
      <c r="F1" s="11"/>
      <c r="G1" s="150" t="s">
        <v>105</v>
      </c>
    </row>
    <row r="2" spans="1:46" s="91" customFormat="1" ht="17.5" x14ac:dyDescent="0.25">
      <c r="A2" s="91" t="s">
        <v>28</v>
      </c>
      <c r="B2" s="92"/>
      <c r="C2" s="93" t="s">
        <v>56</v>
      </c>
      <c r="D2" s="93" t="s">
        <v>63</v>
      </c>
      <c r="E2" s="94">
        <v>1994</v>
      </c>
      <c r="F2" s="94">
        <v>1995</v>
      </c>
      <c r="G2" s="95">
        <v>1996</v>
      </c>
      <c r="H2" s="95">
        <v>1997</v>
      </c>
      <c r="I2" s="95">
        <v>1998</v>
      </c>
      <c r="J2" s="95">
        <v>1999</v>
      </c>
      <c r="K2" s="95">
        <v>2000</v>
      </c>
      <c r="L2" s="95">
        <v>2001</v>
      </c>
      <c r="M2" s="95">
        <v>2002</v>
      </c>
      <c r="N2" s="95">
        <v>2003</v>
      </c>
      <c r="O2" s="95">
        <v>2004</v>
      </c>
      <c r="P2" s="95">
        <v>2005</v>
      </c>
      <c r="Q2" s="95">
        <v>2006</v>
      </c>
      <c r="R2" s="95">
        <v>2007</v>
      </c>
      <c r="S2" s="95">
        <v>2008</v>
      </c>
      <c r="T2" s="95">
        <v>2009</v>
      </c>
      <c r="U2" s="95">
        <v>2010</v>
      </c>
      <c r="V2" s="95">
        <v>2011</v>
      </c>
      <c r="W2" s="95">
        <v>2012</v>
      </c>
      <c r="X2" s="95">
        <v>2013</v>
      </c>
      <c r="Y2" s="95">
        <v>2014</v>
      </c>
      <c r="Z2" s="95">
        <v>2015</v>
      </c>
      <c r="AA2" s="95">
        <v>2016</v>
      </c>
      <c r="AB2" s="95">
        <v>2017</v>
      </c>
      <c r="AC2" s="95">
        <v>2018</v>
      </c>
      <c r="AD2" s="95">
        <v>2019</v>
      </c>
      <c r="AE2" s="95">
        <v>2020</v>
      </c>
      <c r="AF2" s="95">
        <v>2021</v>
      </c>
      <c r="AG2" s="95">
        <v>2022</v>
      </c>
      <c r="AH2" s="95">
        <v>2023</v>
      </c>
      <c r="AI2" s="95">
        <v>2024</v>
      </c>
      <c r="AJ2" s="95"/>
      <c r="AK2" s="95" t="s">
        <v>165</v>
      </c>
      <c r="AL2" s="95" t="s">
        <v>169</v>
      </c>
      <c r="AM2" s="96" t="s">
        <v>170</v>
      </c>
      <c r="AO2" s="99" t="s">
        <v>91</v>
      </c>
      <c r="AP2" s="98" t="s">
        <v>55</v>
      </c>
      <c r="AQ2" s="100"/>
      <c r="AR2" s="100"/>
      <c r="AS2" s="100"/>
      <c r="AT2" s="100"/>
    </row>
    <row r="3" spans="1:46" s="37" customFormat="1" x14ac:dyDescent="0.25">
      <c r="A3" s="37" t="s">
        <v>62</v>
      </c>
      <c r="B3" s="34" t="s">
        <v>68</v>
      </c>
      <c r="C3" s="35" t="s">
        <v>59</v>
      </c>
      <c r="D3" s="35" t="s">
        <v>61</v>
      </c>
      <c r="E3" s="19"/>
      <c r="F3" s="19">
        <v>0.12727959999999999</v>
      </c>
      <c r="G3" s="20"/>
      <c r="H3" s="20"/>
      <c r="I3" s="20"/>
      <c r="J3" s="20">
        <v>7.4233499999999994E-2</v>
      </c>
      <c r="K3" s="20"/>
      <c r="L3" s="20">
        <v>6.6068500000000002E-2</v>
      </c>
      <c r="M3" s="20">
        <v>0.18191660000000001</v>
      </c>
      <c r="N3" s="20"/>
      <c r="O3" s="20"/>
      <c r="P3" s="20"/>
      <c r="Q3" s="20"/>
      <c r="R3" s="20"/>
      <c r="S3" s="20">
        <v>6.2341000000000001E-2</v>
      </c>
      <c r="T3" s="20">
        <v>0.13547229999999999</v>
      </c>
      <c r="U3" s="20">
        <v>9.2492699999999997E-2</v>
      </c>
      <c r="V3" s="20">
        <v>5.0756099999999998E-2</v>
      </c>
      <c r="W3" s="20">
        <v>6.4015199999999994E-2</v>
      </c>
      <c r="X3" s="20">
        <v>0.17867069999999999</v>
      </c>
      <c r="Y3" s="20">
        <v>0.21787390000000001</v>
      </c>
      <c r="Z3" s="20"/>
      <c r="AA3" s="20">
        <v>7.6371099999999997E-2</v>
      </c>
      <c r="AB3" s="20">
        <v>7.6359499999999997E-2</v>
      </c>
      <c r="AC3" s="20"/>
      <c r="AD3" s="20">
        <v>8.0347699999999994E-2</v>
      </c>
      <c r="AE3" s="20">
        <v>6.4624299999999996E-2</v>
      </c>
      <c r="AF3" s="20">
        <v>5.6850900000000003E-2</v>
      </c>
      <c r="AG3" s="20"/>
      <c r="AH3" s="20">
        <v>9.03394E-2</v>
      </c>
      <c r="AI3" s="20"/>
      <c r="AJ3" s="20"/>
      <c r="AK3" s="164" t="str">
        <f>IF(AI3&gt;0,(AI3-AVERAGE(Y3:AH3))/STDEV(reproductie!Y3:AH3),"NA")</f>
        <v>NA</v>
      </c>
      <c r="AL3" s="21">
        <f>AVERAGE(G3:AI3)</f>
        <v>9.8045837499999969E-2</v>
      </c>
      <c r="AM3" s="21">
        <f>STDEV(G3:AI3)</f>
        <v>5.1452605076113524E-2</v>
      </c>
      <c r="AO3" s="69">
        <v>0.53</v>
      </c>
      <c r="AP3" s="72" t="s">
        <v>0</v>
      </c>
    </row>
    <row r="4" spans="1:46" x14ac:dyDescent="0.25">
      <c r="A4" s="155" t="s">
        <v>150</v>
      </c>
      <c r="B4" s="152" t="s">
        <v>66</v>
      </c>
      <c r="C4" s="25"/>
      <c r="D4" s="25"/>
      <c r="E4" s="19"/>
      <c r="F4" s="19">
        <v>1.6437199999999999E-2</v>
      </c>
      <c r="G4" s="20"/>
      <c r="H4" s="20"/>
      <c r="I4" s="20"/>
      <c r="J4" s="20">
        <v>9.8390000000000005E-3</v>
      </c>
      <c r="K4" s="20"/>
      <c r="L4" s="20">
        <v>9.0586E-3</v>
      </c>
      <c r="M4" s="20">
        <v>2.23836E-2</v>
      </c>
      <c r="N4" s="20"/>
      <c r="O4" s="20"/>
      <c r="P4" s="20"/>
      <c r="Q4" s="20"/>
      <c r="R4" s="20"/>
      <c r="S4" s="20">
        <v>8.4317999999999997E-3</v>
      </c>
      <c r="T4" s="20">
        <v>4.2504599999999997E-2</v>
      </c>
      <c r="U4" s="20">
        <v>2.2432400000000002E-2</v>
      </c>
      <c r="V4" s="20">
        <v>1.2663900000000001E-2</v>
      </c>
      <c r="W4" s="20">
        <v>1.5876000000000001E-2</v>
      </c>
      <c r="X4" s="20">
        <v>7.8677800000000006E-2</v>
      </c>
      <c r="Y4" s="20">
        <v>0.11076039999999999</v>
      </c>
      <c r="Z4" s="20"/>
      <c r="AA4" s="20">
        <v>1.86979E-2</v>
      </c>
      <c r="AB4" s="20">
        <v>3.1329700000000002E-2</v>
      </c>
      <c r="AC4" s="20"/>
      <c r="AD4" s="20">
        <v>2.5255900000000001E-2</v>
      </c>
      <c r="AE4" s="20">
        <v>2.04925E-2</v>
      </c>
      <c r="AF4" s="20">
        <v>1.8225399999999999E-2</v>
      </c>
      <c r="AG4" s="20"/>
      <c r="AH4" s="20">
        <v>2.8209999999999999E-2</v>
      </c>
      <c r="AI4" s="20"/>
      <c r="AJ4" s="20"/>
      <c r="AP4" s="73"/>
    </row>
    <row r="5" spans="1:46" x14ac:dyDescent="0.25">
      <c r="B5" s="152" t="s">
        <v>67</v>
      </c>
      <c r="C5" s="25"/>
      <c r="D5" s="25"/>
      <c r="E5" s="19"/>
      <c r="F5" s="19">
        <v>0.56000349999999999</v>
      </c>
      <c r="G5" s="20"/>
      <c r="H5" s="20"/>
      <c r="I5" s="20"/>
      <c r="J5" s="20">
        <v>0.39286219999999999</v>
      </c>
      <c r="K5" s="20"/>
      <c r="L5" s="20">
        <v>0.35377619999999999</v>
      </c>
      <c r="M5" s="20">
        <v>0.68351170000000006</v>
      </c>
      <c r="N5" s="20"/>
      <c r="O5" s="20"/>
      <c r="P5" s="20"/>
      <c r="Q5" s="20"/>
      <c r="R5" s="20"/>
      <c r="S5" s="20">
        <v>0.3420319</v>
      </c>
      <c r="T5" s="20">
        <v>0.35614790000000002</v>
      </c>
      <c r="U5" s="20">
        <v>0.31161430000000001</v>
      </c>
      <c r="V5" s="20">
        <v>0.1822744</v>
      </c>
      <c r="W5" s="20">
        <v>0.22478190000000001</v>
      </c>
      <c r="X5" s="20">
        <v>0.35656349999999998</v>
      </c>
      <c r="Y5" s="20">
        <v>0.3838588</v>
      </c>
      <c r="Z5" s="20"/>
      <c r="AA5" s="20">
        <v>0.26406600000000002</v>
      </c>
      <c r="AB5" s="20">
        <v>0.1744539</v>
      </c>
      <c r="AC5" s="20"/>
      <c r="AD5" s="20">
        <v>0.22755800000000001</v>
      </c>
      <c r="AE5" s="20">
        <v>0.18577089999999999</v>
      </c>
      <c r="AF5" s="20">
        <v>0.16368840000000001</v>
      </c>
      <c r="AG5" s="20"/>
      <c r="AH5" s="20">
        <v>0.25359429999999999</v>
      </c>
      <c r="AI5" s="20"/>
      <c r="AJ5" s="20"/>
      <c r="AP5" s="73"/>
      <c r="AQ5" s="37"/>
      <c r="AR5" s="37"/>
      <c r="AS5" s="37"/>
      <c r="AT5" s="37"/>
    </row>
    <row r="6" spans="1:46" s="90" customFormat="1" x14ac:dyDescent="0.25">
      <c r="A6" s="90" t="s">
        <v>29</v>
      </c>
      <c r="B6" s="101" t="s">
        <v>68</v>
      </c>
      <c r="C6" s="102" t="s">
        <v>59</v>
      </c>
      <c r="D6" s="102" t="s">
        <v>61</v>
      </c>
      <c r="E6" s="103">
        <v>6.73015E-2</v>
      </c>
      <c r="F6" s="103"/>
      <c r="G6" s="104">
        <v>6.8120100000000003E-2</v>
      </c>
      <c r="H6" s="104">
        <v>6.6048399999999993E-2</v>
      </c>
      <c r="I6" s="104">
        <v>9.4938099999999997E-2</v>
      </c>
      <c r="J6" s="104">
        <v>8.0599599999999993E-2</v>
      </c>
      <c r="K6" s="104">
        <v>9.4297199999999998E-2</v>
      </c>
      <c r="L6" s="104">
        <v>0.1170127</v>
      </c>
      <c r="M6" s="104">
        <v>7.7875200000000006E-2</v>
      </c>
      <c r="N6" s="104">
        <v>0.10196570000000001</v>
      </c>
      <c r="O6" s="104"/>
      <c r="P6" s="104">
        <v>0.1049663</v>
      </c>
      <c r="Q6" s="104">
        <v>0.144396</v>
      </c>
      <c r="R6" s="104">
        <v>0.10566010000000001</v>
      </c>
      <c r="S6" s="104">
        <v>9.3712000000000004E-2</v>
      </c>
      <c r="T6" s="104">
        <v>6.2907500000000005E-2</v>
      </c>
      <c r="U6" s="104">
        <v>0.1087138</v>
      </c>
      <c r="V6" s="104">
        <v>0.1173236</v>
      </c>
      <c r="W6" s="104">
        <v>7.7630099999999994E-2</v>
      </c>
      <c r="X6" s="104">
        <v>0.15102969999999999</v>
      </c>
      <c r="Y6" s="104">
        <v>0.14390020000000001</v>
      </c>
      <c r="Z6" s="104">
        <v>0.12806310000000001</v>
      </c>
      <c r="AA6" s="104">
        <v>0.1325315</v>
      </c>
      <c r="AB6" s="104">
        <v>0.1661733</v>
      </c>
      <c r="AC6" s="106">
        <v>0.15020159999999999</v>
      </c>
      <c r="AD6" s="104">
        <v>0.17848049999999999</v>
      </c>
      <c r="AE6" s="104">
        <v>0.15645680000000001</v>
      </c>
      <c r="AF6" s="104">
        <v>0.1607915</v>
      </c>
      <c r="AG6" s="104">
        <v>0.1593483</v>
      </c>
      <c r="AH6" s="104">
        <v>0.1518487</v>
      </c>
      <c r="AI6" s="104">
        <v>0.13325000000000001</v>
      </c>
      <c r="AJ6" s="104"/>
      <c r="AK6" s="129">
        <f>IF(AI6&gt;0,(AI6-AVERAGE(Y6:AH6))/STDEV(reproductie!Y6:AH6),"NA")</f>
        <v>-8.5241150663796714E-2</v>
      </c>
      <c r="AL6" s="105">
        <f>AVERAGE(G6:AI6)</f>
        <v>0.11886577142857144</v>
      </c>
      <c r="AM6" s="105">
        <f>STDEV(G6:AI6)</f>
        <v>3.408848052764446E-2</v>
      </c>
      <c r="AO6" s="106">
        <v>0.57799999999999996</v>
      </c>
      <c r="AP6" s="107" t="s">
        <v>1</v>
      </c>
      <c r="AQ6" s="108"/>
      <c r="AR6" s="108"/>
      <c r="AS6" s="108"/>
      <c r="AT6" s="108"/>
    </row>
    <row r="7" spans="1:46" s="109" customFormat="1" x14ac:dyDescent="0.25">
      <c r="A7" s="109" t="s">
        <v>139</v>
      </c>
      <c r="B7" s="110"/>
      <c r="C7" s="111"/>
      <c r="D7" s="111"/>
      <c r="E7" s="103">
        <v>2.5042600000000002E-2</v>
      </c>
      <c r="F7" s="103"/>
      <c r="G7" s="104">
        <v>3.53773E-2</v>
      </c>
      <c r="H7" s="104">
        <v>3.5467899999999997E-2</v>
      </c>
      <c r="I7" s="104">
        <v>6.2376500000000001E-2</v>
      </c>
      <c r="J7" s="104">
        <v>5.3434700000000002E-2</v>
      </c>
      <c r="K7" s="104">
        <v>6.5792600000000007E-2</v>
      </c>
      <c r="L7" s="104">
        <v>7.7048000000000005E-2</v>
      </c>
      <c r="M7" s="104">
        <v>5.0716299999999999E-2</v>
      </c>
      <c r="N7" s="104">
        <v>6.9250999999999993E-2</v>
      </c>
      <c r="O7" s="104"/>
      <c r="P7" s="104">
        <v>6.9111199999999998E-2</v>
      </c>
      <c r="Q7" s="104">
        <v>9.6927399999999997E-2</v>
      </c>
      <c r="R7" s="104">
        <v>6.8789500000000003E-2</v>
      </c>
      <c r="S7" s="104">
        <v>5.9589400000000001E-2</v>
      </c>
      <c r="T7" s="104">
        <v>3.7790700000000003E-2</v>
      </c>
      <c r="U7" s="104">
        <v>6.7529800000000001E-2</v>
      </c>
      <c r="V7" s="104">
        <v>7.3955499999999993E-2</v>
      </c>
      <c r="W7" s="104">
        <v>4.6764300000000002E-2</v>
      </c>
      <c r="X7" s="104">
        <v>0.102336</v>
      </c>
      <c r="Y7" s="104">
        <v>0.10255019999999999</v>
      </c>
      <c r="Z7" s="104">
        <v>8.7801000000000004E-2</v>
      </c>
      <c r="AA7" s="104">
        <v>9.4635499999999997E-2</v>
      </c>
      <c r="AB7" s="104">
        <v>0.1211291</v>
      </c>
      <c r="AC7" s="106">
        <v>0.1051068</v>
      </c>
      <c r="AD7" s="104">
        <v>0.12832789999999999</v>
      </c>
      <c r="AE7" s="104">
        <v>0.1141194</v>
      </c>
      <c r="AF7" s="104">
        <v>0.111348</v>
      </c>
      <c r="AG7" s="104">
        <v>0.11387029999999999</v>
      </c>
      <c r="AH7" s="104">
        <v>0.1061368</v>
      </c>
      <c r="AI7" s="104">
        <v>8.7456999999999993E-2</v>
      </c>
      <c r="AJ7" s="104"/>
      <c r="AO7" s="112"/>
      <c r="AP7" s="113"/>
      <c r="AQ7" s="108"/>
      <c r="AR7" s="108"/>
      <c r="AS7" s="108"/>
      <c r="AT7" s="108"/>
    </row>
    <row r="8" spans="1:46" s="109" customFormat="1" x14ac:dyDescent="0.25">
      <c r="B8" s="110"/>
      <c r="C8" s="111"/>
      <c r="D8" s="111"/>
      <c r="E8" s="103">
        <v>0.16854359999999999</v>
      </c>
      <c r="F8" s="103"/>
      <c r="G8" s="104">
        <v>0.12717200000000001</v>
      </c>
      <c r="H8" s="104">
        <v>0.1197226</v>
      </c>
      <c r="I8" s="104">
        <v>0.14192440000000001</v>
      </c>
      <c r="J8" s="104">
        <v>0.1198264</v>
      </c>
      <c r="K8" s="104">
        <v>0.13338820000000001</v>
      </c>
      <c r="L8" s="104">
        <v>0.17380319999999999</v>
      </c>
      <c r="M8" s="104">
        <v>0.1177733</v>
      </c>
      <c r="N8" s="104">
        <v>0.14768300000000001</v>
      </c>
      <c r="O8" s="104"/>
      <c r="P8" s="104">
        <v>0.15629989999999999</v>
      </c>
      <c r="Q8" s="104">
        <v>0.20971310000000001</v>
      </c>
      <c r="R8" s="104">
        <v>0.15892049999999999</v>
      </c>
      <c r="S8" s="104">
        <v>0.14437440000000001</v>
      </c>
      <c r="T8" s="104">
        <v>0.102932</v>
      </c>
      <c r="U8" s="104">
        <v>0.17042399999999999</v>
      </c>
      <c r="V8" s="104">
        <v>0.18114810000000001</v>
      </c>
      <c r="W8" s="104">
        <v>0.1261717</v>
      </c>
      <c r="X8" s="104">
        <v>0.2172847</v>
      </c>
      <c r="Y8" s="104">
        <v>0.19824030000000001</v>
      </c>
      <c r="Z8" s="104">
        <v>0.1830822</v>
      </c>
      <c r="AA8" s="104">
        <v>0.18254300000000001</v>
      </c>
      <c r="AB8" s="104">
        <v>0.2237044</v>
      </c>
      <c r="AC8" s="106">
        <v>0.2101016</v>
      </c>
      <c r="AD8" s="104">
        <v>0.2427744</v>
      </c>
      <c r="AE8" s="104">
        <v>0.21076429999999999</v>
      </c>
      <c r="AF8" s="104">
        <v>0.22659170000000001</v>
      </c>
      <c r="AG8" s="104">
        <v>0.2185105</v>
      </c>
      <c r="AH8" s="104">
        <v>0.21256630000000001</v>
      </c>
      <c r="AI8" s="104">
        <v>0.19782250000000001</v>
      </c>
      <c r="AJ8" s="104"/>
      <c r="AO8" s="112"/>
      <c r="AP8" s="113"/>
      <c r="AQ8" s="108"/>
      <c r="AR8" s="108"/>
      <c r="AS8" s="108"/>
      <c r="AT8" s="108"/>
    </row>
    <row r="9" spans="1:46" x14ac:dyDescent="0.25">
      <c r="A9" s="13" t="s">
        <v>30</v>
      </c>
      <c r="B9" s="17" t="s">
        <v>68</v>
      </c>
      <c r="C9" s="18" t="s">
        <v>59</v>
      </c>
      <c r="D9" s="18" t="s">
        <v>59</v>
      </c>
      <c r="E9" s="19">
        <v>0.23724790000000001</v>
      </c>
      <c r="F9" s="19">
        <v>0.15236549999999999</v>
      </c>
      <c r="G9" s="20">
        <v>0.1348232</v>
      </c>
      <c r="H9" s="20">
        <v>9.4914399999999996E-2</v>
      </c>
      <c r="I9" s="20"/>
      <c r="J9" s="20">
        <v>7.0557499999999995E-2</v>
      </c>
      <c r="K9" s="20"/>
      <c r="L9" s="20">
        <v>0.14678279999999999</v>
      </c>
      <c r="M9" s="20"/>
      <c r="N9" s="20">
        <v>7.2070200000000001E-2</v>
      </c>
      <c r="O9" s="29">
        <v>5.1689100000000002E-2</v>
      </c>
      <c r="P9" s="20"/>
      <c r="Q9" s="20">
        <v>0.14708479999999999</v>
      </c>
      <c r="R9" s="20">
        <v>8.4076499999999998E-2</v>
      </c>
      <c r="S9" s="20">
        <v>0.1889699</v>
      </c>
      <c r="T9" s="29">
        <v>5.2465299999999999E-2</v>
      </c>
      <c r="U9" s="20">
        <v>0.15348829999999999</v>
      </c>
      <c r="V9" s="20">
        <v>5.7834000000000003E-2</v>
      </c>
      <c r="W9" s="20">
        <v>0.1231863</v>
      </c>
      <c r="X9" s="20"/>
      <c r="Y9" s="20">
        <v>8.2329600000000003E-2</v>
      </c>
      <c r="Z9" s="20">
        <v>5.29414E-2</v>
      </c>
      <c r="AA9" s="20">
        <v>6.1583400000000003E-2</v>
      </c>
      <c r="AB9" s="20">
        <v>0.10370070000000001</v>
      </c>
      <c r="AC9" s="29">
        <v>9.7678000000000001E-2</v>
      </c>
      <c r="AD9" s="29"/>
      <c r="AE9" s="29">
        <v>0.12981329999999999</v>
      </c>
      <c r="AF9" s="29">
        <v>0.1473284</v>
      </c>
      <c r="AG9" s="29">
        <v>9.9379700000000001E-2</v>
      </c>
      <c r="AH9" s="29">
        <v>5.4902600000000003E-2</v>
      </c>
      <c r="AI9" s="29">
        <v>7.4431300000000006E-2</v>
      </c>
      <c r="AJ9" s="20"/>
      <c r="AK9" s="164">
        <f>IF(AI9&gt;0,(AI9-AVERAGE(Y9:AH9))/STDEV(reproductie!Y9:AH9),"NA")</f>
        <v>-7.6910021671619824E-2</v>
      </c>
      <c r="AL9" s="21">
        <f>AVERAGE(G9:AI9)</f>
        <v>9.9218726086956519E-2</v>
      </c>
      <c r="AM9" s="21">
        <f>STDEV(G9:AI9)</f>
        <v>3.9917354869635095E-2</v>
      </c>
      <c r="AO9" s="80">
        <v>0.378</v>
      </c>
      <c r="AP9" s="74" t="s">
        <v>2</v>
      </c>
      <c r="AQ9" s="37"/>
      <c r="AR9" s="37"/>
      <c r="AS9" s="37"/>
      <c r="AT9" s="37"/>
    </row>
    <row r="10" spans="1:46" s="30" customFormat="1" x14ac:dyDescent="0.25">
      <c r="A10" s="30" t="s">
        <v>142</v>
      </c>
      <c r="B10" s="24"/>
      <c r="C10" s="25"/>
      <c r="D10" s="25"/>
      <c r="E10" s="19">
        <v>8.2592200000000005E-2</v>
      </c>
      <c r="F10" s="19">
        <v>5.3927099999999999E-2</v>
      </c>
      <c r="G10" s="20">
        <v>6.19778E-2</v>
      </c>
      <c r="H10" s="20">
        <v>3.8353699999999998E-2</v>
      </c>
      <c r="I10" s="20"/>
      <c r="J10" s="20">
        <v>2.85381E-2</v>
      </c>
      <c r="K10" s="20"/>
      <c r="L10" s="20">
        <v>7.3906899999999998E-2</v>
      </c>
      <c r="M10" s="20"/>
      <c r="N10" s="20">
        <v>2.61791E-2</v>
      </c>
      <c r="O10" s="29">
        <v>1.8896300000000001E-2</v>
      </c>
      <c r="P10" s="20"/>
      <c r="Q10" s="20">
        <v>7.4017299999999994E-2</v>
      </c>
      <c r="R10" s="20">
        <v>3.39466E-2</v>
      </c>
      <c r="S10" s="20">
        <v>0.1093258</v>
      </c>
      <c r="T10" s="29">
        <v>1.9163400000000001E-2</v>
      </c>
      <c r="U10" s="20">
        <v>7.9823199999999997E-2</v>
      </c>
      <c r="V10" s="20">
        <v>1.8131499999999998E-2</v>
      </c>
      <c r="W10" s="20">
        <v>5.7007599999999999E-2</v>
      </c>
      <c r="X10" s="20"/>
      <c r="Y10" s="20">
        <v>4.0095699999999998E-2</v>
      </c>
      <c r="Z10" s="20">
        <v>1.9434400000000001E-2</v>
      </c>
      <c r="AA10" s="20">
        <v>2.4956599999999999E-2</v>
      </c>
      <c r="AB10" s="20">
        <v>4.8008599999999998E-2</v>
      </c>
      <c r="AC10" s="29">
        <v>4.2652500000000003E-2</v>
      </c>
      <c r="AD10" s="29"/>
      <c r="AE10" s="29">
        <v>6.2803200000000003E-2</v>
      </c>
      <c r="AF10" s="29">
        <v>6.7739300000000002E-2</v>
      </c>
      <c r="AG10" s="29">
        <v>3.5949799999999997E-2</v>
      </c>
      <c r="AH10" s="29">
        <v>1.7158900000000001E-2</v>
      </c>
      <c r="AI10" s="29">
        <v>1.77217E-2</v>
      </c>
      <c r="AJ10" s="20"/>
      <c r="AK10" s="13"/>
      <c r="AO10" s="68"/>
      <c r="AP10" s="73"/>
      <c r="AQ10" s="37"/>
      <c r="AR10" s="37"/>
      <c r="AS10" s="37"/>
      <c r="AT10" s="37"/>
    </row>
    <row r="11" spans="1:46" s="30" customFormat="1" x14ac:dyDescent="0.25">
      <c r="B11" s="24"/>
      <c r="C11" s="25"/>
      <c r="D11" s="25"/>
      <c r="E11" s="19">
        <v>0.51798789999999995</v>
      </c>
      <c r="F11" s="19">
        <v>0.36177989999999999</v>
      </c>
      <c r="G11" s="20">
        <v>0.2687561</v>
      </c>
      <c r="H11" s="20">
        <v>0.21613869999999999</v>
      </c>
      <c r="I11" s="20"/>
      <c r="J11" s="20">
        <v>0.1640017</v>
      </c>
      <c r="K11" s="20"/>
      <c r="L11" s="20">
        <v>0.27052690000000001</v>
      </c>
      <c r="M11" s="20"/>
      <c r="N11" s="20">
        <v>0.18326770000000001</v>
      </c>
      <c r="O11" s="29">
        <v>0.1336389</v>
      </c>
      <c r="P11" s="20"/>
      <c r="Q11" s="20">
        <v>0.27115990000000001</v>
      </c>
      <c r="R11" s="20">
        <v>0.19341369999999999</v>
      </c>
      <c r="S11" s="20">
        <v>0.3066584</v>
      </c>
      <c r="T11" s="29">
        <v>0.1356359</v>
      </c>
      <c r="U11" s="20">
        <v>0.27483109999999999</v>
      </c>
      <c r="V11" s="20">
        <v>0.16946800000000001</v>
      </c>
      <c r="W11" s="20">
        <v>0.24613750000000001</v>
      </c>
      <c r="X11" s="20"/>
      <c r="Y11" s="20">
        <v>0.16156209999999999</v>
      </c>
      <c r="Z11" s="20">
        <v>0.13619439999999999</v>
      </c>
      <c r="AA11" s="20">
        <v>0.1440245</v>
      </c>
      <c r="AB11" s="20">
        <v>0.2097628</v>
      </c>
      <c r="AC11" s="29">
        <v>0.2082495</v>
      </c>
      <c r="AD11" s="29"/>
      <c r="AE11" s="29">
        <v>0.24930279999999999</v>
      </c>
      <c r="AF11" s="29">
        <v>0.29121799999999998</v>
      </c>
      <c r="AG11" s="29">
        <v>0.24615039999999999</v>
      </c>
      <c r="AH11" s="29">
        <v>0.1619864</v>
      </c>
      <c r="AI11" s="29">
        <v>0.26386409999999999</v>
      </c>
      <c r="AJ11" s="20"/>
      <c r="AK11" s="13"/>
      <c r="AO11" s="68"/>
      <c r="AP11" s="73"/>
      <c r="AQ11" s="37"/>
      <c r="AR11" s="37"/>
      <c r="AS11" s="37"/>
      <c r="AT11" s="37"/>
    </row>
    <row r="12" spans="1:46" s="90" customFormat="1" x14ac:dyDescent="0.25">
      <c r="A12" s="90" t="s">
        <v>31</v>
      </c>
      <c r="B12" s="101" t="s">
        <v>68</v>
      </c>
      <c r="C12" s="102" t="s">
        <v>58</v>
      </c>
      <c r="D12" s="102" t="s">
        <v>61</v>
      </c>
      <c r="E12" s="103">
        <v>0.18539700000000001</v>
      </c>
      <c r="F12" s="103">
        <v>7.0714700000000005E-2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>
        <v>6.3526299999999994E-2</v>
      </c>
      <c r="Q12" s="104">
        <v>5.0808199999999998E-2</v>
      </c>
      <c r="R12" s="104">
        <v>5.7395000000000002E-2</v>
      </c>
      <c r="S12" s="104">
        <v>0.1141021</v>
      </c>
      <c r="T12" s="104"/>
      <c r="U12" s="104"/>
      <c r="V12" s="104">
        <v>5.57058E-2</v>
      </c>
      <c r="W12" s="104"/>
      <c r="X12" s="104">
        <v>9.7326099999999999E-2</v>
      </c>
      <c r="Y12" s="104"/>
      <c r="Z12" s="104">
        <v>5.7455199999999998E-2</v>
      </c>
      <c r="AA12" s="104">
        <v>7.4686699999999995E-2</v>
      </c>
      <c r="AB12" s="104">
        <v>9.1071100000000002E-2</v>
      </c>
      <c r="AC12" s="106">
        <v>0.12509329999999999</v>
      </c>
      <c r="AD12" s="104">
        <v>9.1887300000000005E-2</v>
      </c>
      <c r="AE12" s="104">
        <v>6.5808599999999995E-2</v>
      </c>
      <c r="AF12" s="104">
        <v>0.10066120000000001</v>
      </c>
      <c r="AG12" s="104">
        <v>8.3374100000000007E-2</v>
      </c>
      <c r="AH12" s="104">
        <v>0.1021697</v>
      </c>
      <c r="AI12" s="104"/>
      <c r="AJ12" s="104"/>
      <c r="AK12" s="129" t="str">
        <f>IF(AI12&gt;0,(AI12-AVERAGE(Y12:AH12))/STDEV(reproductie!Y12:AH12),"NA")</f>
        <v>NA</v>
      </c>
      <c r="AL12" s="105">
        <f>AVERAGE(G12:AI12)</f>
        <v>8.2071379999999985E-2</v>
      </c>
      <c r="AM12" s="105">
        <f>STDEV(G12:AI12)</f>
        <v>2.3281613055069948E-2</v>
      </c>
      <c r="AO12" s="106">
        <v>0.40200000000000002</v>
      </c>
      <c r="AP12" s="107" t="s">
        <v>3</v>
      </c>
      <c r="AQ12" s="108"/>
      <c r="AR12" s="108"/>
      <c r="AS12" s="108"/>
      <c r="AT12" s="108"/>
    </row>
    <row r="13" spans="1:46" s="114" customFormat="1" x14ac:dyDescent="0.25">
      <c r="A13" s="114" t="s">
        <v>122</v>
      </c>
      <c r="B13" s="115"/>
      <c r="C13" s="116"/>
      <c r="D13" s="116"/>
      <c r="E13" s="103">
        <v>2.1981299999999999E-2</v>
      </c>
      <c r="F13" s="103">
        <v>1.6975199999999999E-2</v>
      </c>
      <c r="G13" s="104"/>
      <c r="H13" s="104"/>
      <c r="I13" s="104"/>
      <c r="J13" s="104"/>
      <c r="K13" s="104"/>
      <c r="L13" s="104"/>
      <c r="M13" s="104"/>
      <c r="N13" s="104"/>
      <c r="O13" s="104"/>
      <c r="P13" s="104">
        <v>2.5477900000000001E-2</v>
      </c>
      <c r="Q13" s="104">
        <v>1.8513499999999999E-2</v>
      </c>
      <c r="R13" s="104">
        <v>2.31092E-2</v>
      </c>
      <c r="S13" s="104">
        <v>5.88353E-2</v>
      </c>
      <c r="T13" s="104"/>
      <c r="U13" s="104"/>
      <c r="V13" s="104">
        <v>2.2340200000000001E-2</v>
      </c>
      <c r="W13" s="104"/>
      <c r="X13" s="104">
        <v>5.3336799999999997E-2</v>
      </c>
      <c r="Y13" s="104"/>
      <c r="Z13" s="104">
        <v>2.9905299999999999E-2</v>
      </c>
      <c r="AA13" s="104">
        <v>3.9833899999999998E-2</v>
      </c>
      <c r="AB13" s="104">
        <v>5.0869299999999999E-2</v>
      </c>
      <c r="AC13" s="106">
        <v>7.4702599999999994E-2</v>
      </c>
      <c r="AD13" s="104">
        <v>5.6161700000000002E-2</v>
      </c>
      <c r="AE13" s="104">
        <v>3.8160899999999998E-2</v>
      </c>
      <c r="AF13" s="104">
        <v>6.1675099999999997E-2</v>
      </c>
      <c r="AG13" s="104">
        <v>4.8160099999999997E-2</v>
      </c>
      <c r="AH13" s="104">
        <v>5.8912199999999998E-2</v>
      </c>
      <c r="AI13" s="104"/>
      <c r="AJ13" s="104"/>
      <c r="AO13" s="117"/>
      <c r="AP13" s="118"/>
      <c r="AQ13" s="108"/>
      <c r="AR13" s="108"/>
      <c r="AS13" s="108"/>
      <c r="AT13" s="108"/>
    </row>
    <row r="14" spans="1:46" s="114" customFormat="1" x14ac:dyDescent="0.25">
      <c r="B14" s="115"/>
      <c r="C14" s="116"/>
      <c r="D14" s="116"/>
      <c r="E14" s="103">
        <v>0.6973973</v>
      </c>
      <c r="F14" s="103">
        <v>0.25112040000000002</v>
      </c>
      <c r="G14" s="104"/>
      <c r="H14" s="104"/>
      <c r="I14" s="104"/>
      <c r="J14" s="104"/>
      <c r="K14" s="104"/>
      <c r="L14" s="104"/>
      <c r="M14" s="104"/>
      <c r="N14" s="104"/>
      <c r="O14" s="104"/>
      <c r="P14" s="104">
        <v>0.14966889999999999</v>
      </c>
      <c r="Q14" s="104">
        <v>0.13186880000000001</v>
      </c>
      <c r="R14" s="104">
        <v>0.13549359999999999</v>
      </c>
      <c r="S14" s="104">
        <v>0.2097157</v>
      </c>
      <c r="T14" s="104"/>
      <c r="U14" s="104"/>
      <c r="V14" s="104">
        <v>0.13216729999999999</v>
      </c>
      <c r="W14" s="104"/>
      <c r="X14" s="104">
        <v>0.17104059999999999</v>
      </c>
      <c r="Y14" s="104"/>
      <c r="Z14" s="104">
        <v>0.1075711</v>
      </c>
      <c r="AA14" s="104">
        <v>0.1357237</v>
      </c>
      <c r="AB14" s="104">
        <v>0.1577633</v>
      </c>
      <c r="AC14" s="106">
        <v>0.2020528</v>
      </c>
      <c r="AD14" s="104">
        <v>0.14680389999999999</v>
      </c>
      <c r="AE14" s="104">
        <v>0.1111718</v>
      </c>
      <c r="AF14" s="104">
        <v>0.1600867</v>
      </c>
      <c r="AG14" s="104">
        <v>0.1405343</v>
      </c>
      <c r="AH14" s="104">
        <v>0.17140469999999999</v>
      </c>
      <c r="AI14" s="104"/>
      <c r="AJ14" s="104"/>
      <c r="AO14" s="117"/>
      <c r="AP14" s="118"/>
      <c r="AQ14" s="108"/>
      <c r="AR14" s="108"/>
      <c r="AS14" s="108"/>
      <c r="AT14" s="108"/>
    </row>
    <row r="15" spans="1:46" s="33" customFormat="1" x14ac:dyDescent="0.25">
      <c r="A15" s="33" t="s">
        <v>33</v>
      </c>
      <c r="B15" s="34" t="s">
        <v>68</v>
      </c>
      <c r="C15" s="35" t="s">
        <v>57</v>
      </c>
      <c r="D15" s="35" t="s">
        <v>60</v>
      </c>
      <c r="E15" s="19"/>
      <c r="F15" s="19"/>
      <c r="G15" s="20"/>
      <c r="H15" s="20"/>
      <c r="I15" s="20"/>
      <c r="J15" s="20">
        <v>8.1326399999999993E-2</v>
      </c>
      <c r="K15" s="20"/>
      <c r="L15" s="20"/>
      <c r="M15" s="20"/>
      <c r="N15" s="20">
        <v>6.7774100000000004E-2</v>
      </c>
      <c r="O15" s="20">
        <v>6.6460900000000003E-2</v>
      </c>
      <c r="P15" s="20">
        <v>8.0272099999999999E-2</v>
      </c>
      <c r="Q15" s="20"/>
      <c r="R15" s="20">
        <v>0.110096</v>
      </c>
      <c r="S15" s="20"/>
      <c r="T15" s="20">
        <v>6.1932099999999997E-2</v>
      </c>
      <c r="U15" s="20">
        <v>9.8735900000000001E-2</v>
      </c>
      <c r="V15" s="20">
        <v>5.4901100000000001E-2</v>
      </c>
      <c r="W15" s="20"/>
      <c r="X15" s="20"/>
      <c r="Y15" s="20">
        <v>6.3848500000000002E-2</v>
      </c>
      <c r="Z15" s="20">
        <v>6.2230599999999997E-2</v>
      </c>
      <c r="AA15" s="20">
        <v>8.2061300000000004E-2</v>
      </c>
      <c r="AB15" s="20">
        <v>5.3091600000000003E-2</v>
      </c>
      <c r="AC15" s="29">
        <v>0.14892449999999999</v>
      </c>
      <c r="AD15" s="20">
        <v>8.2697099999999996E-2</v>
      </c>
      <c r="AE15" s="20"/>
      <c r="AF15" s="20">
        <v>6.35656E-2</v>
      </c>
      <c r="AG15" s="20">
        <v>6.9003999999999996E-2</v>
      </c>
      <c r="AH15" s="20">
        <v>7.1393200000000004E-2</v>
      </c>
      <c r="AI15" s="20"/>
      <c r="AJ15" s="20"/>
      <c r="AK15" s="164" t="str">
        <f>IF(AI15&gt;0,(AI15-AVERAGE(Y15:AH15))/STDEV(reproductie!Y15:AH15),"NA")</f>
        <v>NA</v>
      </c>
      <c r="AL15" s="21">
        <f>AVERAGE(G15:AI15)</f>
        <v>7.7547941176470597E-2</v>
      </c>
      <c r="AM15" s="21">
        <f>STDEV(G15:AI15)</f>
        <v>2.3682112409054049E-2</v>
      </c>
      <c r="AO15" s="70">
        <v>0.52700000000000002</v>
      </c>
      <c r="AP15" s="75" t="s">
        <v>5</v>
      </c>
      <c r="AR15" s="37"/>
      <c r="AS15" s="37"/>
      <c r="AT15" s="37"/>
    </row>
    <row r="16" spans="1:46" x14ac:dyDescent="0.25">
      <c r="A16" s="155" t="s">
        <v>125</v>
      </c>
      <c r="B16" s="27"/>
      <c r="C16" s="18"/>
      <c r="D16" s="18"/>
      <c r="E16" s="19"/>
      <c r="F16" s="19"/>
      <c r="G16" s="20"/>
      <c r="H16" s="20"/>
      <c r="I16" s="20"/>
      <c r="J16" s="20">
        <v>3.6023600000000003E-2</v>
      </c>
      <c r="K16" s="20"/>
      <c r="L16" s="20"/>
      <c r="M16" s="20"/>
      <c r="N16" s="20">
        <v>2.9896699999999998E-2</v>
      </c>
      <c r="O16" s="20">
        <v>3.1141599999999998E-2</v>
      </c>
      <c r="P16" s="20">
        <v>3.2855000000000002E-2</v>
      </c>
      <c r="Q16" s="20"/>
      <c r="R16" s="20">
        <v>4.0410000000000001E-2</v>
      </c>
      <c r="S16" s="20"/>
      <c r="T16" s="20">
        <v>2.9102200000000002E-2</v>
      </c>
      <c r="U16" s="20">
        <v>5.04398E-2</v>
      </c>
      <c r="V16" s="20">
        <v>2.5829399999999999E-2</v>
      </c>
      <c r="W16" s="20"/>
      <c r="X16" s="20"/>
      <c r="Y16" s="20">
        <v>3.0006600000000001E-2</v>
      </c>
      <c r="Z16" s="20">
        <v>2.2998899999999999E-2</v>
      </c>
      <c r="AA16" s="20">
        <v>3.3595199999999999E-2</v>
      </c>
      <c r="AB16" s="20">
        <v>2.1791100000000001E-2</v>
      </c>
      <c r="AC16" s="29">
        <v>7.3631100000000005E-2</v>
      </c>
      <c r="AD16" s="20">
        <v>3.3914399999999997E-2</v>
      </c>
      <c r="AE16" s="20"/>
      <c r="AF16" s="20">
        <v>2.3453100000000001E-2</v>
      </c>
      <c r="AG16" s="20">
        <v>2.5439400000000001E-2</v>
      </c>
      <c r="AH16" s="20">
        <v>2.24513E-2</v>
      </c>
      <c r="AI16" s="20"/>
      <c r="AJ16" s="20"/>
      <c r="AP16" s="74"/>
      <c r="AQ16" s="37"/>
      <c r="AR16" s="37"/>
      <c r="AS16" s="37"/>
      <c r="AT16" s="37"/>
    </row>
    <row r="17" spans="1:46" x14ac:dyDescent="0.25">
      <c r="B17" s="27"/>
      <c r="C17" s="18"/>
      <c r="D17" s="18"/>
      <c r="E17" s="19"/>
      <c r="F17" s="19"/>
      <c r="G17" s="20"/>
      <c r="H17" s="20"/>
      <c r="I17" s="20"/>
      <c r="J17" s="20">
        <v>0.1733558</v>
      </c>
      <c r="K17" s="20"/>
      <c r="L17" s="20"/>
      <c r="M17" s="20"/>
      <c r="N17" s="20">
        <v>0.1463981</v>
      </c>
      <c r="O17" s="20">
        <v>0.13620650000000001</v>
      </c>
      <c r="P17" s="20">
        <v>0.18316209999999999</v>
      </c>
      <c r="Q17" s="20"/>
      <c r="R17" s="20">
        <v>0.26657029999999998</v>
      </c>
      <c r="S17" s="20"/>
      <c r="T17" s="20">
        <v>0.1269546</v>
      </c>
      <c r="U17" s="20">
        <v>0.1843002</v>
      </c>
      <c r="V17" s="20">
        <v>0.1129016</v>
      </c>
      <c r="W17" s="20"/>
      <c r="X17" s="20"/>
      <c r="Y17" s="20">
        <v>0.13071450000000001</v>
      </c>
      <c r="Z17" s="20">
        <v>0.15758949999999999</v>
      </c>
      <c r="AA17" s="20">
        <v>0.18692339999999999</v>
      </c>
      <c r="AB17" s="20">
        <v>0.1236674</v>
      </c>
      <c r="AC17" s="29">
        <v>0.2780976</v>
      </c>
      <c r="AD17" s="20">
        <v>0.1879943</v>
      </c>
      <c r="AE17" s="20"/>
      <c r="AF17" s="20">
        <v>0.16097500000000001</v>
      </c>
      <c r="AG17" s="20">
        <v>0.17386299999999999</v>
      </c>
      <c r="AH17" s="20">
        <v>0.2046848</v>
      </c>
      <c r="AI17" s="20"/>
      <c r="AJ17" s="20"/>
      <c r="AP17" s="74"/>
      <c r="AQ17" s="37"/>
      <c r="AR17" s="37"/>
      <c r="AS17" s="37"/>
      <c r="AT17" s="37"/>
    </row>
    <row r="18" spans="1:46" s="90" customFormat="1" x14ac:dyDescent="0.25">
      <c r="A18" s="90" t="s">
        <v>34</v>
      </c>
      <c r="B18" s="101" t="s">
        <v>68</v>
      </c>
      <c r="C18" s="102" t="s">
        <v>59</v>
      </c>
      <c r="D18" s="102" t="s">
        <v>61</v>
      </c>
      <c r="E18" s="103">
        <v>0.2056597</v>
      </c>
      <c r="F18" s="103">
        <v>0.23854649999999999</v>
      </c>
      <c r="G18" s="104">
        <v>0.1217665</v>
      </c>
      <c r="H18" s="104">
        <v>0.1359445</v>
      </c>
      <c r="I18" s="104">
        <v>0.15512500000000001</v>
      </c>
      <c r="J18" s="104">
        <v>0.12682669999999999</v>
      </c>
      <c r="K18" s="104">
        <v>0.1224392</v>
      </c>
      <c r="L18" s="104">
        <v>7.5677599999999998E-2</v>
      </c>
      <c r="M18" s="104">
        <v>9.0817099999999998E-2</v>
      </c>
      <c r="N18" s="104">
        <v>0.124358</v>
      </c>
      <c r="O18" s="104"/>
      <c r="P18" s="104">
        <v>9.8938200000000004E-2</v>
      </c>
      <c r="Q18" s="104">
        <v>9.7540000000000002E-2</v>
      </c>
      <c r="R18" s="104">
        <v>8.6281200000000002E-2</v>
      </c>
      <c r="S18" s="104">
        <v>0.1164473</v>
      </c>
      <c r="T18" s="104">
        <v>9.6490699999999999E-2</v>
      </c>
      <c r="U18" s="104">
        <v>6.4610899999999999E-2</v>
      </c>
      <c r="V18" s="104">
        <v>0.1041518</v>
      </c>
      <c r="W18" s="104">
        <v>0.1328916</v>
      </c>
      <c r="X18" s="104">
        <v>0.2164703</v>
      </c>
      <c r="Y18" s="104">
        <v>0.1922943</v>
      </c>
      <c r="Z18" s="104">
        <v>0.1496429</v>
      </c>
      <c r="AA18" s="104">
        <v>0.2038913</v>
      </c>
      <c r="AB18" s="104">
        <v>0.1011161</v>
      </c>
      <c r="AC18" s="104">
        <v>0.1524065</v>
      </c>
      <c r="AD18" s="104">
        <v>0.1783585</v>
      </c>
      <c r="AE18" s="104">
        <v>0.12696940000000001</v>
      </c>
      <c r="AF18" s="104">
        <v>0.1972303</v>
      </c>
      <c r="AG18" s="104">
        <v>0.1536062</v>
      </c>
      <c r="AH18" s="104">
        <v>0.12850110000000001</v>
      </c>
      <c r="AI18" s="104">
        <v>8.6581599999999995E-2</v>
      </c>
      <c r="AJ18" s="104"/>
      <c r="AK18" s="129">
        <f>IF(AI18&gt;0,(AI18-AVERAGE(Y18:AH18))/STDEV(reproductie!Y18:AH18),"NA")</f>
        <v>-0.68199935797749978</v>
      </c>
      <c r="AL18" s="105">
        <f>AVERAGE(G18:AI18)</f>
        <v>0.12990624285714286</v>
      </c>
      <c r="AM18" s="105">
        <f>STDEV(G18:AI18)</f>
        <v>4.0074062231152043E-2</v>
      </c>
      <c r="AO18" s="106">
        <v>0.50700000000000001</v>
      </c>
      <c r="AP18" s="107" t="s">
        <v>6</v>
      </c>
    </row>
    <row r="19" spans="1:46" s="114" customFormat="1" x14ac:dyDescent="0.25">
      <c r="A19" s="114" t="s">
        <v>140</v>
      </c>
      <c r="B19" s="115"/>
      <c r="C19" s="116"/>
      <c r="D19" s="116"/>
      <c r="E19" s="103">
        <v>6.3220600000000002E-2</v>
      </c>
      <c r="F19" s="103">
        <v>8.5829100000000005E-2</v>
      </c>
      <c r="G19" s="104">
        <v>6.0529699999999999E-2</v>
      </c>
      <c r="H19" s="104">
        <v>7.2935700000000006E-2</v>
      </c>
      <c r="I19" s="104">
        <v>9.3407599999999993E-2</v>
      </c>
      <c r="J19" s="104">
        <v>7.17806E-2</v>
      </c>
      <c r="K19" s="104">
        <v>7.4769299999999997E-2</v>
      </c>
      <c r="L19" s="104">
        <v>3.7708899999999997E-2</v>
      </c>
      <c r="M19" s="104">
        <v>4.5147699999999999E-2</v>
      </c>
      <c r="N19" s="104">
        <v>7.0164699999999997E-2</v>
      </c>
      <c r="O19" s="104"/>
      <c r="P19" s="104">
        <v>5.5983900000000003E-2</v>
      </c>
      <c r="Q19" s="104">
        <v>5.7609100000000003E-2</v>
      </c>
      <c r="R19" s="104">
        <v>4.6193499999999998E-2</v>
      </c>
      <c r="S19" s="104">
        <v>6.8651599999999993E-2</v>
      </c>
      <c r="T19" s="104">
        <v>4.99584E-2</v>
      </c>
      <c r="U19" s="104">
        <v>3.06144E-2</v>
      </c>
      <c r="V19" s="104">
        <v>5.7449100000000003E-2</v>
      </c>
      <c r="W19" s="104">
        <v>7.7050599999999997E-2</v>
      </c>
      <c r="X19" s="104">
        <v>0.14743909999999999</v>
      </c>
      <c r="Y19" s="104">
        <v>0.1442541</v>
      </c>
      <c r="Z19" s="104">
        <v>9.4105400000000006E-2</v>
      </c>
      <c r="AA19" s="104">
        <v>0.13842299999999999</v>
      </c>
      <c r="AB19" s="104">
        <v>5.4159699999999998E-2</v>
      </c>
      <c r="AC19" s="104">
        <v>9.9335400000000004E-2</v>
      </c>
      <c r="AD19" s="104">
        <v>0.1092687</v>
      </c>
      <c r="AE19" s="104">
        <v>7.5149300000000002E-2</v>
      </c>
      <c r="AF19" s="104">
        <v>0.1309457</v>
      </c>
      <c r="AG19" s="104">
        <v>9.51182E-2</v>
      </c>
      <c r="AH19" s="104">
        <v>7.2369100000000006E-2</v>
      </c>
      <c r="AI19" s="104">
        <v>3.8370700000000001E-2</v>
      </c>
      <c r="AJ19" s="104"/>
      <c r="AO19" s="117"/>
      <c r="AP19" s="118"/>
    </row>
    <row r="20" spans="1:46" s="114" customFormat="1" x14ac:dyDescent="0.25">
      <c r="B20" s="115"/>
      <c r="C20" s="116"/>
      <c r="D20" s="116"/>
      <c r="E20" s="103">
        <v>0.49831009999999998</v>
      </c>
      <c r="F20" s="103">
        <v>0.5110806</v>
      </c>
      <c r="G20" s="104">
        <v>0.22980139999999999</v>
      </c>
      <c r="H20" s="104">
        <v>0.2393335</v>
      </c>
      <c r="I20" s="104">
        <v>0.2465319</v>
      </c>
      <c r="J20" s="104">
        <v>0.2143381</v>
      </c>
      <c r="K20" s="104">
        <v>0.19412479999999999</v>
      </c>
      <c r="L20" s="104">
        <v>0.14607329999999999</v>
      </c>
      <c r="M20" s="104">
        <v>0.17425309999999999</v>
      </c>
      <c r="N20" s="104">
        <v>0.21091399999999999</v>
      </c>
      <c r="O20" s="104"/>
      <c r="P20" s="104">
        <v>0.16895109999999999</v>
      </c>
      <c r="Q20" s="104">
        <v>0.16043669999999999</v>
      </c>
      <c r="R20" s="104">
        <v>0.15548670000000001</v>
      </c>
      <c r="S20" s="104">
        <v>0.19070490000000001</v>
      </c>
      <c r="T20" s="104">
        <v>0.17823320000000001</v>
      </c>
      <c r="U20" s="104">
        <v>0.13124810000000001</v>
      </c>
      <c r="V20" s="104">
        <v>0.1815098</v>
      </c>
      <c r="W20" s="104">
        <v>0.2195744</v>
      </c>
      <c r="X20" s="104">
        <v>0.30621359999999997</v>
      </c>
      <c r="Y20" s="104">
        <v>0.25162879999999999</v>
      </c>
      <c r="Z20" s="104">
        <v>0.22964780000000001</v>
      </c>
      <c r="AA20" s="104">
        <v>0.28990470000000002</v>
      </c>
      <c r="AB20" s="104">
        <v>0.1809933</v>
      </c>
      <c r="AC20" s="104">
        <v>0.22669510000000001</v>
      </c>
      <c r="AD20" s="104">
        <v>0.27752260000000001</v>
      </c>
      <c r="AE20" s="104">
        <v>0.2065427</v>
      </c>
      <c r="AF20" s="104">
        <v>0.28602490000000003</v>
      </c>
      <c r="AG20" s="104">
        <v>0.23857629999999999</v>
      </c>
      <c r="AH20" s="104">
        <v>0.2179421</v>
      </c>
      <c r="AI20" s="104">
        <v>0.18379010000000001</v>
      </c>
      <c r="AJ20" s="104"/>
      <c r="AO20" s="117"/>
      <c r="AP20" s="118"/>
    </row>
    <row r="21" spans="1:46" x14ac:dyDescent="0.25">
      <c r="A21" s="13" t="s">
        <v>35</v>
      </c>
      <c r="B21" s="17" t="s">
        <v>68</v>
      </c>
      <c r="C21" s="18" t="s">
        <v>58</v>
      </c>
      <c r="D21" s="18" t="s">
        <v>61</v>
      </c>
      <c r="E21" s="19">
        <v>0.2874217</v>
      </c>
      <c r="F21" s="19">
        <v>9.4561400000000004E-2</v>
      </c>
      <c r="G21" s="20"/>
      <c r="H21" s="20">
        <v>7.9358100000000001E-2</v>
      </c>
      <c r="I21" s="20">
        <v>0.12561890000000001</v>
      </c>
      <c r="J21" s="20">
        <v>5.7625900000000001E-2</v>
      </c>
      <c r="K21" s="20">
        <v>0.15246509999999999</v>
      </c>
      <c r="L21" s="20"/>
      <c r="M21" s="20">
        <v>0.16740070000000001</v>
      </c>
      <c r="N21" s="20"/>
      <c r="O21" s="20">
        <v>6.8298700000000004E-2</v>
      </c>
      <c r="P21" s="20">
        <v>0.26738980000000001</v>
      </c>
      <c r="Q21" s="20">
        <v>7.9839400000000005E-2</v>
      </c>
      <c r="R21" s="20">
        <v>6.9276199999999996E-2</v>
      </c>
      <c r="S21" s="20">
        <v>0.1095448</v>
      </c>
      <c r="T21" s="20">
        <v>6.1486699999999998E-2</v>
      </c>
      <c r="U21" s="20">
        <v>0.19833519999999999</v>
      </c>
      <c r="V21" s="20">
        <v>6.6606299999999993E-2</v>
      </c>
      <c r="W21" s="20">
        <v>0.22598699999999999</v>
      </c>
      <c r="X21" s="29">
        <v>0.13410140000000001</v>
      </c>
      <c r="Y21" s="20">
        <v>0.1841151</v>
      </c>
      <c r="Z21" s="29">
        <v>0.1013271</v>
      </c>
      <c r="AA21" s="29">
        <v>0.16522890000000001</v>
      </c>
      <c r="AB21" s="29"/>
      <c r="AC21" s="29">
        <v>9.2993800000000001E-2</v>
      </c>
      <c r="AD21" s="29">
        <v>0.13579440000000001</v>
      </c>
      <c r="AE21" s="29">
        <v>0.237127</v>
      </c>
      <c r="AF21" s="29">
        <v>0.104922</v>
      </c>
      <c r="AG21" s="29">
        <v>8.4210699999999999E-2</v>
      </c>
      <c r="AH21" s="29">
        <v>0.119174</v>
      </c>
      <c r="AI21" s="29">
        <v>0.1154197</v>
      </c>
      <c r="AJ21" s="29"/>
      <c r="AK21" s="164">
        <f>IF(AI21&gt;0,(AI21-AVERAGE(Y21:AH21))/STDEV(reproductie!Y21:AH21),"NA")</f>
        <v>-0.19293857404724912</v>
      </c>
      <c r="AL21" s="21">
        <f>AVERAGE(G21:AI21)</f>
        <v>0.12814587599999999</v>
      </c>
      <c r="AM21" s="21">
        <f>STDEV(G21:AI21)</f>
        <v>5.8624276265648423E-2</v>
      </c>
      <c r="AO21" s="80">
        <v>0.28399999999999997</v>
      </c>
      <c r="AP21" s="74" t="s">
        <v>7</v>
      </c>
    </row>
    <row r="22" spans="1:46" s="30" customFormat="1" x14ac:dyDescent="0.25">
      <c r="A22" s="30" t="s">
        <v>141</v>
      </c>
      <c r="B22" s="24"/>
      <c r="C22" s="25"/>
      <c r="D22" s="25"/>
      <c r="E22" s="19">
        <v>2.8066199999999999E-2</v>
      </c>
      <c r="F22" s="19">
        <v>1.1992299999999999E-2</v>
      </c>
      <c r="G22" s="20"/>
      <c r="H22" s="20">
        <v>1.85519E-2</v>
      </c>
      <c r="I22" s="20">
        <v>2.85522E-2</v>
      </c>
      <c r="J22" s="20">
        <v>1.35046E-2</v>
      </c>
      <c r="K22" s="20">
        <v>6.2560299999999999E-2</v>
      </c>
      <c r="L22" s="20"/>
      <c r="M22" s="20">
        <v>6.3683600000000007E-2</v>
      </c>
      <c r="N22" s="20"/>
      <c r="O22" s="20">
        <v>1.5946599999999998E-2</v>
      </c>
      <c r="P22" s="20">
        <v>0.12956809999999999</v>
      </c>
      <c r="Q22" s="20">
        <v>2.4093300000000002E-2</v>
      </c>
      <c r="R22" s="20">
        <v>1.61403E-2</v>
      </c>
      <c r="S22" s="20">
        <v>3.2440200000000002E-2</v>
      </c>
      <c r="T22" s="20">
        <v>1.4506700000000001E-2</v>
      </c>
      <c r="U22" s="20">
        <v>8.1152100000000005E-2</v>
      </c>
      <c r="V22" s="20">
        <v>1.5631800000000001E-2</v>
      </c>
      <c r="W22" s="20">
        <v>9.6903299999999998E-2</v>
      </c>
      <c r="X22" s="29">
        <v>4.6813100000000003E-2</v>
      </c>
      <c r="Y22" s="20">
        <v>9.2246900000000007E-2</v>
      </c>
      <c r="Z22" s="29">
        <v>3.0487E-2</v>
      </c>
      <c r="AA22" s="29">
        <v>6.7767800000000003E-2</v>
      </c>
      <c r="AB22" s="29"/>
      <c r="AC22" s="29">
        <v>3.2453000000000003E-2</v>
      </c>
      <c r="AD22" s="29">
        <v>5.2107199999999999E-2</v>
      </c>
      <c r="AE22" s="29">
        <v>0.1193871</v>
      </c>
      <c r="AF22" s="29">
        <v>3.67228E-2</v>
      </c>
      <c r="AG22" s="29">
        <v>2.5292499999999999E-2</v>
      </c>
      <c r="AH22" s="29">
        <v>3.5009800000000001E-2</v>
      </c>
      <c r="AI22" s="29">
        <v>2.5914300000000001E-2</v>
      </c>
      <c r="AJ22" s="29"/>
      <c r="AK22" s="13"/>
      <c r="AO22" s="68"/>
      <c r="AP22" s="73"/>
    </row>
    <row r="23" spans="1:46" s="30" customFormat="1" x14ac:dyDescent="0.25">
      <c r="B23" s="24"/>
      <c r="C23" s="25"/>
      <c r="D23" s="25"/>
      <c r="E23" s="19">
        <v>0.84926429999999997</v>
      </c>
      <c r="F23" s="19">
        <v>0.47329729999999998</v>
      </c>
      <c r="G23" s="20"/>
      <c r="H23" s="20">
        <v>0.28216530000000001</v>
      </c>
      <c r="I23" s="20">
        <v>0.41254030000000003</v>
      </c>
      <c r="J23" s="20">
        <v>0.21454670000000001</v>
      </c>
      <c r="K23" s="20">
        <v>0.3265632</v>
      </c>
      <c r="L23" s="20"/>
      <c r="M23" s="20">
        <v>0.37278260000000002</v>
      </c>
      <c r="N23" s="20"/>
      <c r="O23" s="20">
        <v>0.2490272</v>
      </c>
      <c r="P23" s="20">
        <v>0.4722711</v>
      </c>
      <c r="Q23" s="20">
        <v>0.23368359999999999</v>
      </c>
      <c r="R23" s="20">
        <v>0.2524554</v>
      </c>
      <c r="S23" s="20">
        <v>0.3110057</v>
      </c>
      <c r="T23" s="20">
        <v>0.22575770000000001</v>
      </c>
      <c r="U23" s="20">
        <v>0.4093463</v>
      </c>
      <c r="V23" s="20">
        <v>0.24280479999999999</v>
      </c>
      <c r="W23" s="20">
        <v>0.44272610000000001</v>
      </c>
      <c r="X23" s="29">
        <v>0.3281211</v>
      </c>
      <c r="Y23" s="20">
        <v>0.33382820000000002</v>
      </c>
      <c r="Z23" s="29">
        <v>0.28789310000000001</v>
      </c>
      <c r="AA23" s="29">
        <v>0.35020079999999998</v>
      </c>
      <c r="AB23" s="29"/>
      <c r="AC23" s="29">
        <v>0.23861979999999999</v>
      </c>
      <c r="AD23" s="29">
        <v>0.3099403</v>
      </c>
      <c r="AE23" s="29">
        <v>0.4161144</v>
      </c>
      <c r="AF23" s="29">
        <v>0.26494119999999999</v>
      </c>
      <c r="AG23" s="29">
        <v>0.24577009999999999</v>
      </c>
      <c r="AH23" s="29">
        <v>0.33535579999999998</v>
      </c>
      <c r="AI23" s="29">
        <v>0.39022390000000001</v>
      </c>
      <c r="AJ23" s="29"/>
      <c r="AK23" s="13"/>
      <c r="AO23" s="68"/>
      <c r="AP23" s="73"/>
    </row>
    <row r="24" spans="1:46" s="119" customFormat="1" x14ac:dyDescent="0.25">
      <c r="A24" s="89" t="s">
        <v>36</v>
      </c>
      <c r="B24" s="101" t="s">
        <v>68</v>
      </c>
      <c r="C24" s="102" t="s">
        <v>57</v>
      </c>
      <c r="D24" s="102" t="s">
        <v>60</v>
      </c>
      <c r="E24" s="103"/>
      <c r="F24" s="103"/>
      <c r="G24" s="104"/>
      <c r="H24" s="104">
        <v>5.8533599999999998E-2</v>
      </c>
      <c r="I24" s="104">
        <v>7.7171900000000002E-2</v>
      </c>
      <c r="J24" s="104">
        <v>5.16473E-2</v>
      </c>
      <c r="K24" s="104">
        <v>5.2863800000000002E-2</v>
      </c>
      <c r="L24" s="104">
        <v>5.1989300000000002E-2</v>
      </c>
      <c r="M24" s="104">
        <v>5.4467000000000002E-2</v>
      </c>
      <c r="N24" s="104">
        <v>7.4262599999999998E-2</v>
      </c>
      <c r="O24" s="104"/>
      <c r="P24" s="104"/>
      <c r="Q24" s="104">
        <v>5.8135300000000001E-2</v>
      </c>
      <c r="R24" s="104">
        <v>6.5664299999999995E-2</v>
      </c>
      <c r="S24" s="104">
        <v>6.9964399999999996E-2</v>
      </c>
      <c r="T24" s="104">
        <v>6.3409999999999994E-2</v>
      </c>
      <c r="U24" s="104">
        <v>8.0626600000000007E-2</v>
      </c>
      <c r="V24" s="104"/>
      <c r="W24" s="104">
        <v>9.1513399999999995E-2</v>
      </c>
      <c r="X24" s="104">
        <v>6.7553699999999994E-2</v>
      </c>
      <c r="Y24" s="104">
        <v>5.6262399999999997E-2</v>
      </c>
      <c r="Z24" s="104">
        <v>8.3892300000000003E-2</v>
      </c>
      <c r="AA24" s="104">
        <v>5.6383700000000002E-2</v>
      </c>
      <c r="AB24" s="104"/>
      <c r="AC24" s="106">
        <v>9.84656E-2</v>
      </c>
      <c r="AD24" s="104">
        <v>7.5313400000000003E-2</v>
      </c>
      <c r="AE24" s="104">
        <v>7.9533099999999995E-2</v>
      </c>
      <c r="AF24" s="104">
        <v>7.4510999999999994E-2</v>
      </c>
      <c r="AG24" s="104">
        <v>8.48439E-2</v>
      </c>
      <c r="AH24" s="104"/>
      <c r="AI24" s="104">
        <v>8.0956399999999998E-2</v>
      </c>
      <c r="AJ24" s="104"/>
      <c r="AK24" s="129">
        <f>IF(AI24&gt;0,(AI24-AVERAGE(Y24:AH24))/STDEV(reproductie!Y24:AH24),"NA")</f>
        <v>8.3447452594490931E-3</v>
      </c>
      <c r="AL24" s="105">
        <f>AVERAGE(G24:AI24)</f>
        <v>6.9911521739130442E-2</v>
      </c>
      <c r="AM24" s="105">
        <f>STDEV(G24:AI24)</f>
        <v>1.3549615493503094E-2</v>
      </c>
      <c r="AO24" s="106">
        <v>0.34</v>
      </c>
      <c r="AP24" s="120" t="s">
        <v>9</v>
      </c>
    </row>
    <row r="25" spans="1:46" s="90" customFormat="1" x14ac:dyDescent="0.25">
      <c r="A25" s="156" t="s">
        <v>113</v>
      </c>
      <c r="B25" s="121"/>
      <c r="C25" s="102"/>
      <c r="D25" s="102"/>
      <c r="E25" s="103"/>
      <c r="F25" s="103"/>
      <c r="G25" s="104"/>
      <c r="H25" s="104">
        <v>3.1099399999999999E-2</v>
      </c>
      <c r="I25" s="104">
        <v>4.8221399999999998E-2</v>
      </c>
      <c r="J25" s="104">
        <v>3.0851900000000002E-2</v>
      </c>
      <c r="K25" s="104">
        <v>3.4420300000000001E-2</v>
      </c>
      <c r="L25" s="104">
        <v>3.1981500000000003E-2</v>
      </c>
      <c r="M25" s="104">
        <v>3.51169E-2</v>
      </c>
      <c r="N25" s="104">
        <v>4.8760600000000001E-2</v>
      </c>
      <c r="O25" s="104"/>
      <c r="P25" s="104"/>
      <c r="Q25" s="104">
        <v>3.3440200000000003E-2</v>
      </c>
      <c r="R25" s="104">
        <v>3.98641E-2</v>
      </c>
      <c r="S25" s="104">
        <v>4.77741E-2</v>
      </c>
      <c r="T25" s="104">
        <v>4.3774300000000002E-2</v>
      </c>
      <c r="U25" s="104">
        <v>5.6781699999999997E-2</v>
      </c>
      <c r="V25" s="104"/>
      <c r="W25" s="104">
        <v>6.2889700000000007E-2</v>
      </c>
      <c r="X25" s="104">
        <v>4.4814100000000003E-2</v>
      </c>
      <c r="Y25" s="104">
        <v>3.8667800000000002E-2</v>
      </c>
      <c r="Z25" s="104">
        <v>5.8652099999999999E-2</v>
      </c>
      <c r="AA25" s="104">
        <v>3.7026299999999998E-2</v>
      </c>
      <c r="AB25" s="104"/>
      <c r="AC25" s="106">
        <v>7.3290099999999997E-2</v>
      </c>
      <c r="AD25" s="104">
        <v>5.4898599999999999E-2</v>
      </c>
      <c r="AE25" s="104">
        <v>5.5876700000000001E-2</v>
      </c>
      <c r="AF25" s="104">
        <v>5.2623299999999998E-2</v>
      </c>
      <c r="AG25" s="104">
        <v>5.9617900000000001E-2</v>
      </c>
      <c r="AH25" s="104"/>
      <c r="AI25" s="104">
        <v>5.59763E-2</v>
      </c>
      <c r="AJ25" s="104"/>
      <c r="AO25" s="106"/>
      <c r="AP25" s="107"/>
    </row>
    <row r="26" spans="1:46" s="90" customFormat="1" x14ac:dyDescent="0.25">
      <c r="B26" s="121"/>
      <c r="C26" s="102"/>
      <c r="D26" s="102"/>
      <c r="E26" s="103"/>
      <c r="F26" s="103"/>
      <c r="G26" s="104"/>
      <c r="H26" s="104">
        <v>0.107484</v>
      </c>
      <c r="I26" s="104">
        <v>0.1212884</v>
      </c>
      <c r="J26" s="104">
        <v>8.5227200000000003E-2</v>
      </c>
      <c r="K26" s="104">
        <v>8.0367499999999994E-2</v>
      </c>
      <c r="L26" s="104">
        <v>8.3435499999999996E-2</v>
      </c>
      <c r="M26" s="104">
        <v>8.35563E-2</v>
      </c>
      <c r="N26" s="104">
        <v>0.11153830000000001</v>
      </c>
      <c r="O26" s="104"/>
      <c r="P26" s="104"/>
      <c r="Q26" s="104">
        <v>9.9195599999999995E-2</v>
      </c>
      <c r="R26" s="104">
        <v>0.10631350000000001</v>
      </c>
      <c r="S26" s="104">
        <v>0.1013646</v>
      </c>
      <c r="T26" s="104">
        <v>9.1015399999999996E-2</v>
      </c>
      <c r="U26" s="104">
        <v>0.11328240000000001</v>
      </c>
      <c r="V26" s="104"/>
      <c r="W26" s="104">
        <v>0.13133900000000001</v>
      </c>
      <c r="X26" s="104">
        <v>0.10061630000000001</v>
      </c>
      <c r="Y26" s="104">
        <v>8.1186700000000001E-2</v>
      </c>
      <c r="Z26" s="104">
        <v>0.11862540000000001</v>
      </c>
      <c r="AA26" s="104">
        <v>8.4968299999999997E-2</v>
      </c>
      <c r="AB26" s="104"/>
      <c r="AC26" s="106">
        <v>0.13106609999999999</v>
      </c>
      <c r="AD26" s="104">
        <v>0.1024965</v>
      </c>
      <c r="AE26" s="104">
        <v>0.11201659999999999</v>
      </c>
      <c r="AF26" s="104">
        <v>0.10449849999999999</v>
      </c>
      <c r="AG26" s="104">
        <v>0.1193886</v>
      </c>
      <c r="AH26" s="104"/>
      <c r="AI26" s="104">
        <v>0.11571770000000001</v>
      </c>
      <c r="AJ26" s="104"/>
      <c r="AO26" s="106"/>
      <c r="AP26" s="107"/>
    </row>
    <row r="27" spans="1:46" x14ac:dyDescent="0.25">
      <c r="A27" s="13" t="s">
        <v>37</v>
      </c>
      <c r="B27" s="17" t="s">
        <v>68</v>
      </c>
      <c r="C27" s="18" t="s">
        <v>57</v>
      </c>
      <c r="D27" s="18" t="s">
        <v>60</v>
      </c>
      <c r="E27" s="19">
        <v>0.21282799999999999</v>
      </c>
      <c r="F27" s="19"/>
      <c r="G27" s="20"/>
      <c r="H27" s="20"/>
      <c r="I27" s="20"/>
      <c r="J27" s="20"/>
      <c r="K27" s="20">
        <v>7.9540600000000003E-2</v>
      </c>
      <c r="L27" s="20"/>
      <c r="M27" s="20"/>
      <c r="N27" s="20">
        <v>7.6364799999999997E-2</v>
      </c>
      <c r="O27" s="20"/>
      <c r="P27" s="20">
        <v>6.2145899999999997E-2</v>
      </c>
      <c r="Q27" s="20"/>
      <c r="R27" s="20"/>
      <c r="S27" s="20"/>
      <c r="T27" s="20">
        <v>9.7037399999999996E-2</v>
      </c>
      <c r="U27" s="20"/>
      <c r="V27" s="20">
        <v>0.1062907</v>
      </c>
      <c r="W27" s="20">
        <v>6.8588200000000002E-2</v>
      </c>
      <c r="X27" s="20"/>
      <c r="Y27" s="20">
        <v>5.1684399999999998E-2</v>
      </c>
      <c r="Z27" s="20">
        <v>5.5000500000000001E-2</v>
      </c>
      <c r="AA27" s="20">
        <v>0.1031432</v>
      </c>
      <c r="AB27" s="20">
        <v>5.3932800000000003E-2</v>
      </c>
      <c r="AC27" s="20"/>
      <c r="AD27" s="20">
        <v>5.1018800000000003E-2</v>
      </c>
      <c r="AE27" s="20"/>
      <c r="AF27" s="20"/>
      <c r="AG27" s="20"/>
      <c r="AH27" s="20"/>
      <c r="AI27" s="20">
        <v>8.1617099999999998E-2</v>
      </c>
      <c r="AJ27" s="29"/>
      <c r="AK27" s="164">
        <f>IF(AI27&gt;0,(AI27-AVERAGE(Y27:AH27))/STDEV(reproductie!Y27:AH27),"NA")</f>
        <v>8.9660534076048598E-2</v>
      </c>
      <c r="AL27" s="21">
        <f>AVERAGE(G27:AI27)</f>
        <v>7.3863700000000004E-2</v>
      </c>
      <c r="AM27" s="21">
        <f>STDEV(G27:AI27)</f>
        <v>2.017295074184057E-2</v>
      </c>
      <c r="AO27" s="80">
        <v>0.3</v>
      </c>
      <c r="AP27" s="74" t="s">
        <v>10</v>
      </c>
    </row>
    <row r="28" spans="1:46" s="30" customFormat="1" x14ac:dyDescent="0.25">
      <c r="A28" s="30" t="s">
        <v>112</v>
      </c>
      <c r="B28" s="24"/>
      <c r="C28" s="25"/>
      <c r="D28" s="25"/>
      <c r="E28" s="19">
        <v>4.1767499999999999E-2</v>
      </c>
      <c r="F28" s="19"/>
      <c r="G28" s="20"/>
      <c r="H28" s="20"/>
      <c r="I28" s="20"/>
      <c r="J28" s="20"/>
      <c r="K28" s="20">
        <v>3.3571299999999998E-2</v>
      </c>
      <c r="L28" s="20"/>
      <c r="M28" s="20"/>
      <c r="N28" s="20">
        <v>3.2243099999999997E-2</v>
      </c>
      <c r="O28" s="20"/>
      <c r="P28" s="20">
        <v>2.4525499999999999E-2</v>
      </c>
      <c r="Q28" s="20"/>
      <c r="R28" s="20"/>
      <c r="S28" s="20"/>
      <c r="T28" s="20">
        <v>4.5599599999999997E-2</v>
      </c>
      <c r="U28" s="20"/>
      <c r="V28" s="20">
        <v>4.13853E-2</v>
      </c>
      <c r="W28" s="20">
        <v>2.4346699999999999E-2</v>
      </c>
      <c r="X28" s="20"/>
      <c r="Y28" s="20">
        <v>1.8364999999999999E-2</v>
      </c>
      <c r="Z28" s="20">
        <v>2.1688099999999998E-2</v>
      </c>
      <c r="AA28" s="20">
        <v>4.3469500000000001E-2</v>
      </c>
      <c r="AB28" s="20">
        <v>1.6610099999999999E-2</v>
      </c>
      <c r="AC28" s="20"/>
      <c r="AD28" s="20">
        <v>1.82661E-2</v>
      </c>
      <c r="AE28" s="20"/>
      <c r="AF28" s="20"/>
      <c r="AG28" s="20"/>
      <c r="AH28" s="20"/>
      <c r="AI28" s="20">
        <v>3.5926300000000001E-2</v>
      </c>
      <c r="AJ28" s="29"/>
      <c r="AK28" s="13"/>
      <c r="AO28" s="68"/>
      <c r="AP28" s="73"/>
    </row>
    <row r="29" spans="1:46" s="30" customFormat="1" x14ac:dyDescent="0.25">
      <c r="B29" s="24"/>
      <c r="C29" s="25"/>
      <c r="D29" s="25"/>
      <c r="E29" s="19">
        <v>0.62645680000000004</v>
      </c>
      <c r="F29" s="19"/>
      <c r="G29" s="20"/>
      <c r="H29" s="20"/>
      <c r="I29" s="20"/>
      <c r="J29" s="20"/>
      <c r="K29" s="20">
        <v>0.17693210000000001</v>
      </c>
      <c r="L29" s="20"/>
      <c r="M29" s="20"/>
      <c r="N29" s="20">
        <v>0.1702417</v>
      </c>
      <c r="O29" s="20"/>
      <c r="P29" s="20">
        <v>0.14867759999999999</v>
      </c>
      <c r="Q29" s="20"/>
      <c r="R29" s="20"/>
      <c r="S29" s="20"/>
      <c r="T29" s="20">
        <v>0.19466410000000001</v>
      </c>
      <c r="U29" s="20"/>
      <c r="V29" s="20">
        <v>0.24678340000000001</v>
      </c>
      <c r="W29" s="20">
        <v>0.17851330000000001</v>
      </c>
      <c r="X29" s="20"/>
      <c r="Y29" s="20">
        <v>0.137017</v>
      </c>
      <c r="Z29" s="20">
        <v>0.13254759999999999</v>
      </c>
      <c r="AA29" s="20">
        <v>0.2254293</v>
      </c>
      <c r="AB29" s="20">
        <v>0.16135869999999999</v>
      </c>
      <c r="AC29" s="20"/>
      <c r="AD29" s="20">
        <v>0.13445660000000001</v>
      </c>
      <c r="AE29" s="20"/>
      <c r="AF29" s="20"/>
      <c r="AG29" s="20"/>
      <c r="AH29" s="20"/>
      <c r="AI29" s="20">
        <v>0.17487639999999999</v>
      </c>
      <c r="AJ29" s="29"/>
      <c r="AK29" s="13"/>
      <c r="AO29" s="68"/>
      <c r="AP29" s="73"/>
    </row>
    <row r="30" spans="1:46" s="90" customFormat="1" x14ac:dyDescent="0.25">
      <c r="A30" s="90" t="s">
        <v>64</v>
      </c>
      <c r="B30" s="101" t="s">
        <v>68</v>
      </c>
      <c r="C30" s="102" t="s">
        <v>57</v>
      </c>
      <c r="D30" s="102" t="s">
        <v>60</v>
      </c>
      <c r="E30" s="103">
        <v>9.1657000000000002E-2</v>
      </c>
      <c r="F30" s="103">
        <v>6.0278100000000001E-2</v>
      </c>
      <c r="G30" s="104">
        <v>8.9768799999999996E-2</v>
      </c>
      <c r="H30" s="104">
        <v>5.6084700000000001E-2</v>
      </c>
      <c r="I30" s="104">
        <v>6.20671E-2</v>
      </c>
      <c r="J30" s="104">
        <v>7.2641300000000006E-2</v>
      </c>
      <c r="K30" s="104">
        <v>5.7671500000000001E-2</v>
      </c>
      <c r="L30" s="104">
        <v>7.6068499999999997E-2</v>
      </c>
      <c r="M30" s="104"/>
      <c r="N30" s="104">
        <v>8.0614199999999997E-2</v>
      </c>
      <c r="O30" s="104">
        <v>8.9155799999999993E-2</v>
      </c>
      <c r="P30" s="104">
        <v>9.8295599999999997E-2</v>
      </c>
      <c r="Q30" s="104">
        <v>7.9952099999999998E-2</v>
      </c>
      <c r="R30" s="104">
        <v>6.87141E-2</v>
      </c>
      <c r="S30" s="104">
        <v>9.7220899999999999E-2</v>
      </c>
      <c r="T30" s="104">
        <v>9.5259499999999997E-2</v>
      </c>
      <c r="U30" s="104">
        <v>0.1179689</v>
      </c>
      <c r="V30" s="104">
        <v>8.80962E-2</v>
      </c>
      <c r="W30" s="104">
        <v>8.4962800000000005E-2</v>
      </c>
      <c r="X30" s="104">
        <v>0.13314409999999999</v>
      </c>
      <c r="Y30" s="104">
        <v>9.9264699999999997E-2</v>
      </c>
      <c r="Z30" s="104">
        <v>6.80032E-2</v>
      </c>
      <c r="AA30" s="104">
        <v>6.1509300000000003E-2</v>
      </c>
      <c r="AB30" s="104">
        <v>9.6475099999999994E-2</v>
      </c>
      <c r="AC30" s="106">
        <v>7.7814900000000006E-2</v>
      </c>
      <c r="AD30" s="104">
        <v>6.9834099999999996E-2</v>
      </c>
      <c r="AE30" s="104">
        <v>6.7058300000000001E-2</v>
      </c>
      <c r="AF30" s="104">
        <v>6.1984400000000002E-2</v>
      </c>
      <c r="AG30" s="104">
        <v>7.2425199999999995E-2</v>
      </c>
      <c r="AH30" s="104"/>
      <c r="AI30" s="104"/>
      <c r="AJ30" s="104"/>
      <c r="AK30" s="129" t="str">
        <f>IF(AI30&gt;0,(AI30-AVERAGE(Y30:AH30))/STDEV(reproductie!Y30:AH30),"NA")</f>
        <v>NA</v>
      </c>
      <c r="AL30" s="105">
        <f>AVERAGE(G30:AI30)</f>
        <v>8.1617511538461543E-2</v>
      </c>
      <c r="AM30" s="105">
        <f>STDEV(G30:AI30)</f>
        <v>1.866212110911996E-2</v>
      </c>
      <c r="AO30" s="106">
        <v>0.16</v>
      </c>
      <c r="AP30" s="107" t="s">
        <v>11</v>
      </c>
    </row>
    <row r="31" spans="1:46" s="114" customFormat="1" x14ac:dyDescent="0.25">
      <c r="A31" s="114" t="s">
        <v>114</v>
      </c>
      <c r="B31" s="115"/>
      <c r="C31" s="116"/>
      <c r="D31" s="116"/>
      <c r="E31" s="103">
        <v>6.6372399999999998E-2</v>
      </c>
      <c r="F31" s="103">
        <v>4.2904999999999999E-2</v>
      </c>
      <c r="G31" s="104">
        <v>6.5575499999999995E-2</v>
      </c>
      <c r="H31" s="104">
        <v>3.7327300000000001E-2</v>
      </c>
      <c r="I31" s="104">
        <v>4.4444699999999997E-2</v>
      </c>
      <c r="J31" s="104">
        <v>5.6203299999999998E-2</v>
      </c>
      <c r="K31" s="104">
        <v>4.2562700000000002E-2</v>
      </c>
      <c r="L31" s="104">
        <v>5.7770099999999998E-2</v>
      </c>
      <c r="M31" s="104"/>
      <c r="N31" s="104">
        <v>6.1093300000000003E-2</v>
      </c>
      <c r="O31" s="104">
        <v>6.7349099999999995E-2</v>
      </c>
      <c r="P31" s="104">
        <v>7.4092599999999995E-2</v>
      </c>
      <c r="Q31" s="104">
        <v>6.02766E-2</v>
      </c>
      <c r="R31" s="104">
        <v>4.80323E-2</v>
      </c>
      <c r="S31" s="104">
        <v>7.6895199999999997E-2</v>
      </c>
      <c r="T31" s="104">
        <v>7.46999E-2</v>
      </c>
      <c r="U31" s="104">
        <v>9.6279100000000006E-2</v>
      </c>
      <c r="V31" s="104">
        <v>6.5066399999999996E-2</v>
      </c>
      <c r="W31" s="104">
        <v>6.4090800000000003E-2</v>
      </c>
      <c r="X31" s="104">
        <v>0.1021523</v>
      </c>
      <c r="Y31" s="104">
        <v>7.7302999999999997E-2</v>
      </c>
      <c r="Z31" s="104">
        <v>5.0536999999999999E-2</v>
      </c>
      <c r="AA31" s="104">
        <v>4.31688E-2</v>
      </c>
      <c r="AB31" s="104">
        <v>7.3551000000000005E-2</v>
      </c>
      <c r="AC31" s="106">
        <v>5.9439899999999997E-2</v>
      </c>
      <c r="AD31" s="104">
        <v>5.1348199999999997E-2</v>
      </c>
      <c r="AE31" s="104">
        <v>4.7963899999999997E-2</v>
      </c>
      <c r="AF31" s="104">
        <v>4.4322899999999998E-2</v>
      </c>
      <c r="AG31" s="104">
        <v>5.0779600000000001E-2</v>
      </c>
      <c r="AH31" s="104"/>
      <c r="AI31" s="104"/>
      <c r="AJ31" s="104"/>
      <c r="AO31" s="117"/>
      <c r="AP31" s="118"/>
    </row>
    <row r="32" spans="1:46" s="114" customFormat="1" x14ac:dyDescent="0.25">
      <c r="B32" s="115"/>
      <c r="C32" s="116"/>
      <c r="D32" s="116"/>
      <c r="E32" s="103">
        <v>0.12528130000000001</v>
      </c>
      <c r="F32" s="103">
        <v>8.4068000000000004E-2</v>
      </c>
      <c r="G32" s="104">
        <v>0.1217251</v>
      </c>
      <c r="H32" s="104">
        <v>8.3450800000000006E-2</v>
      </c>
      <c r="I32" s="104">
        <v>8.6047499999999999E-2</v>
      </c>
      <c r="J32" s="104">
        <v>9.34112E-2</v>
      </c>
      <c r="K32" s="104">
        <v>7.7708200000000005E-2</v>
      </c>
      <c r="L32" s="104">
        <v>9.95505E-2</v>
      </c>
      <c r="M32" s="104"/>
      <c r="N32" s="104">
        <v>0.1056704</v>
      </c>
      <c r="O32" s="104">
        <v>0.1171364</v>
      </c>
      <c r="P32" s="104">
        <v>0.12930069999999999</v>
      </c>
      <c r="Q32" s="104">
        <v>0.1053303</v>
      </c>
      <c r="R32" s="104">
        <v>9.7390099999999993E-2</v>
      </c>
      <c r="S32" s="104">
        <v>0.12220780000000001</v>
      </c>
      <c r="T32" s="104">
        <v>0.1207394</v>
      </c>
      <c r="U32" s="104">
        <v>0.1437676</v>
      </c>
      <c r="V32" s="104">
        <v>0.1182462</v>
      </c>
      <c r="W32" s="104">
        <v>0.1118199</v>
      </c>
      <c r="X32" s="104">
        <v>0.1717399</v>
      </c>
      <c r="Y32" s="104">
        <v>0.12660959999999999</v>
      </c>
      <c r="Z32" s="104">
        <v>9.09277E-2</v>
      </c>
      <c r="AA32" s="104">
        <v>8.6933899999999995E-2</v>
      </c>
      <c r="AB32" s="104">
        <v>0.12557560000000001</v>
      </c>
      <c r="AC32" s="106">
        <v>0.10125869999999999</v>
      </c>
      <c r="AD32" s="104">
        <v>9.4313499999999995E-2</v>
      </c>
      <c r="AE32" s="104">
        <v>9.3011499999999997E-2</v>
      </c>
      <c r="AF32" s="104">
        <v>8.6049799999999996E-2</v>
      </c>
      <c r="AG32" s="104">
        <v>0.10230309999999999</v>
      </c>
      <c r="AH32" s="104"/>
      <c r="AI32" s="104"/>
      <c r="AJ32" s="104"/>
      <c r="AO32" s="117"/>
      <c r="AP32" s="118"/>
    </row>
    <row r="33" spans="1:42" x14ac:dyDescent="0.25">
      <c r="A33" s="13" t="s">
        <v>39</v>
      </c>
      <c r="B33" s="17" t="s">
        <v>68</v>
      </c>
      <c r="C33" s="18" t="s">
        <v>57</v>
      </c>
      <c r="D33" s="18" t="s">
        <v>59</v>
      </c>
      <c r="E33" s="19">
        <v>0.29946089999999997</v>
      </c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>
        <v>6.0421900000000001E-2</v>
      </c>
      <c r="Q33" s="20"/>
      <c r="R33" s="20"/>
      <c r="S33" s="20"/>
      <c r="T33" s="20">
        <v>7.9096399999999997E-2</v>
      </c>
      <c r="U33" s="20">
        <v>6.5940799999999994E-2</v>
      </c>
      <c r="V33" s="20"/>
      <c r="W33" s="20"/>
      <c r="X33" s="20"/>
      <c r="Y33" s="20"/>
      <c r="Z33" s="20"/>
      <c r="AA33" s="20"/>
      <c r="AB33" s="20">
        <v>0.1232728</v>
      </c>
      <c r="AC33" s="20"/>
      <c r="AD33" s="20"/>
      <c r="AE33" s="20">
        <v>5.9050199999999997E-2</v>
      </c>
      <c r="AF33" s="20"/>
      <c r="AG33" s="20"/>
      <c r="AH33" s="20"/>
      <c r="AI33" s="20"/>
      <c r="AJ33" s="20"/>
      <c r="AK33" s="164" t="str">
        <f>IF(AI33&gt;0,(AI33-AVERAGE(Y33:AH33))/STDEV(reproductie!Y33:AH33),"NA")</f>
        <v>NA</v>
      </c>
      <c r="AL33" s="21">
        <f>AVERAGE(G33:AI33)</f>
        <v>7.7556419999999987E-2</v>
      </c>
      <c r="AM33" s="21">
        <f>STDEV(G33:AI33)</f>
        <v>2.6755156143293234E-2</v>
      </c>
      <c r="AO33" s="80">
        <v>0.59599999999999997</v>
      </c>
      <c r="AP33" s="74" t="s">
        <v>12</v>
      </c>
    </row>
    <row r="34" spans="1:42" s="30" customFormat="1" x14ac:dyDescent="0.25">
      <c r="A34" s="30" t="s">
        <v>138</v>
      </c>
      <c r="B34" s="24"/>
      <c r="C34" s="25"/>
      <c r="D34" s="25"/>
      <c r="E34" s="19">
        <v>6.0133100000000002E-2</v>
      </c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>
        <v>7.9749E-3</v>
      </c>
      <c r="Q34" s="20"/>
      <c r="R34" s="20"/>
      <c r="S34" s="20"/>
      <c r="T34" s="20">
        <v>2.7396299999999998E-2</v>
      </c>
      <c r="U34" s="20">
        <v>8.6242999999999997E-3</v>
      </c>
      <c r="V34" s="20"/>
      <c r="W34" s="20"/>
      <c r="X34" s="20"/>
      <c r="Y34" s="20"/>
      <c r="Z34" s="20"/>
      <c r="AA34" s="20"/>
      <c r="AB34" s="20">
        <v>3.6460800000000002E-2</v>
      </c>
      <c r="AC34" s="20"/>
      <c r="AD34" s="20"/>
      <c r="AE34" s="20">
        <v>1.75763E-2</v>
      </c>
      <c r="AF34" s="20"/>
      <c r="AG34" s="20"/>
      <c r="AH34" s="20"/>
      <c r="AI34" s="20"/>
      <c r="AJ34" s="20"/>
      <c r="AK34" s="13"/>
      <c r="AO34" s="68"/>
      <c r="AP34" s="73"/>
    </row>
    <row r="35" spans="1:42" s="30" customFormat="1" x14ac:dyDescent="0.25">
      <c r="B35" s="24"/>
      <c r="C35" s="25"/>
      <c r="D35" s="25"/>
      <c r="E35" s="19">
        <v>0.7406684</v>
      </c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>
        <v>0.33968150000000003</v>
      </c>
      <c r="Q35" s="20"/>
      <c r="R35" s="20"/>
      <c r="S35" s="20"/>
      <c r="T35" s="20">
        <v>0.2075418</v>
      </c>
      <c r="U35" s="20">
        <v>0.3642282</v>
      </c>
      <c r="V35" s="20"/>
      <c r="W35" s="20"/>
      <c r="X35" s="20"/>
      <c r="Y35" s="20"/>
      <c r="Z35" s="20"/>
      <c r="AA35" s="20"/>
      <c r="AB35" s="20">
        <v>0.34316629999999998</v>
      </c>
      <c r="AC35" s="20"/>
      <c r="AD35" s="20"/>
      <c r="AE35" s="20">
        <v>0.18041579999999999</v>
      </c>
      <c r="AF35" s="20"/>
      <c r="AG35" s="20"/>
      <c r="AH35" s="20"/>
      <c r="AI35" s="20"/>
      <c r="AJ35" s="20"/>
      <c r="AK35" s="13"/>
      <c r="AO35" s="68"/>
      <c r="AP35" s="73"/>
    </row>
    <row r="36" spans="1:42" s="90" customFormat="1" x14ac:dyDescent="0.25">
      <c r="A36" s="90" t="s">
        <v>40</v>
      </c>
      <c r="B36" s="101" t="s">
        <v>68</v>
      </c>
      <c r="C36" s="102" t="s">
        <v>57</v>
      </c>
      <c r="D36" s="102" t="s">
        <v>59</v>
      </c>
      <c r="E36" s="103">
        <v>0.53904969999999996</v>
      </c>
      <c r="F36" s="103"/>
      <c r="G36" s="104">
        <v>6.5950800000000004E-2</v>
      </c>
      <c r="H36" s="104"/>
      <c r="I36" s="104"/>
      <c r="J36" s="104">
        <v>5.9135300000000002E-2</v>
      </c>
      <c r="K36" s="104"/>
      <c r="L36" s="104">
        <v>5.7531100000000002E-2</v>
      </c>
      <c r="M36" s="104"/>
      <c r="N36" s="104"/>
      <c r="O36" s="104"/>
      <c r="P36" s="104"/>
      <c r="Q36" s="104">
        <v>7.51912E-2</v>
      </c>
      <c r="R36" s="104">
        <v>0.1460185</v>
      </c>
      <c r="S36" s="104">
        <v>7.5997800000000004E-2</v>
      </c>
      <c r="T36" s="104">
        <v>0.1045469</v>
      </c>
      <c r="U36" s="104">
        <v>0.1295096</v>
      </c>
      <c r="V36" s="104">
        <v>5.4670900000000001E-2</v>
      </c>
      <c r="W36" s="104">
        <v>0.10157819999999999</v>
      </c>
      <c r="X36" s="104">
        <v>7.0599200000000001E-2</v>
      </c>
      <c r="Y36" s="104">
        <v>5.3839999999999999E-2</v>
      </c>
      <c r="Z36" s="104">
        <v>0.1036011</v>
      </c>
      <c r="AA36" s="104">
        <v>5.3873799999999999E-2</v>
      </c>
      <c r="AB36" s="104">
        <v>7.1758799999999998E-2</v>
      </c>
      <c r="AC36" s="106">
        <v>0.1251813</v>
      </c>
      <c r="AD36" s="104"/>
      <c r="AE36" s="104">
        <v>8.6893899999999996E-2</v>
      </c>
      <c r="AF36" s="104"/>
      <c r="AG36" s="104">
        <v>0.1039708</v>
      </c>
      <c r="AH36" s="104"/>
      <c r="AI36" s="104">
        <v>0.1013857</v>
      </c>
      <c r="AJ36" s="104"/>
      <c r="AK36" s="129">
        <f>IF(AI36&gt;0,(AI36-AVERAGE(Y36:AH36))/STDEV(reproductie!Y36:AH36),"NA")</f>
        <v>4.5772724112289637E-2</v>
      </c>
      <c r="AL36" s="105">
        <f>AVERAGE(G36:AI36)</f>
        <v>8.6380784210526307E-2</v>
      </c>
      <c r="AM36" s="105">
        <f>STDEV(G36:AI36)</f>
        <v>2.8011468074468339E-2</v>
      </c>
      <c r="AO36" s="106">
        <v>0.376</v>
      </c>
      <c r="AP36" s="107" t="s">
        <v>13</v>
      </c>
    </row>
    <row r="37" spans="1:42" s="114" customFormat="1" x14ac:dyDescent="0.25">
      <c r="A37" s="114" t="s">
        <v>137</v>
      </c>
      <c r="B37" s="115"/>
      <c r="C37" s="116"/>
      <c r="D37" s="116"/>
      <c r="E37" s="103">
        <v>0.1368219</v>
      </c>
      <c r="F37" s="103"/>
      <c r="G37" s="104">
        <v>1.5590100000000001E-2</v>
      </c>
      <c r="H37" s="104"/>
      <c r="I37" s="104"/>
      <c r="J37" s="104">
        <v>2.1049399999999999E-2</v>
      </c>
      <c r="K37" s="104"/>
      <c r="L37" s="104">
        <v>1.3672399999999999E-2</v>
      </c>
      <c r="M37" s="104"/>
      <c r="N37" s="104"/>
      <c r="O37" s="104"/>
      <c r="P37" s="104"/>
      <c r="Q37" s="104">
        <v>2.2878599999999999E-2</v>
      </c>
      <c r="R37" s="104">
        <v>5.6758099999999999E-2</v>
      </c>
      <c r="S37" s="104">
        <v>2.71647E-2</v>
      </c>
      <c r="T37" s="104">
        <v>5.5816699999999997E-2</v>
      </c>
      <c r="U37" s="104">
        <v>6.08649E-2</v>
      </c>
      <c r="V37" s="104">
        <v>2.4897599999999999E-2</v>
      </c>
      <c r="W37" s="104">
        <v>5.1495600000000002E-2</v>
      </c>
      <c r="X37" s="104">
        <v>3.4871699999999999E-2</v>
      </c>
      <c r="Y37" s="104">
        <v>2.3074500000000001E-2</v>
      </c>
      <c r="Z37" s="104">
        <v>5.5414199999999997E-2</v>
      </c>
      <c r="AA37" s="104">
        <v>2.1348099999999998E-2</v>
      </c>
      <c r="AB37" s="104">
        <v>3.0695900000000002E-2</v>
      </c>
      <c r="AC37" s="106">
        <v>7.4884300000000001E-2</v>
      </c>
      <c r="AD37" s="104"/>
      <c r="AE37" s="104">
        <v>3.6857300000000003E-2</v>
      </c>
      <c r="AF37" s="104"/>
      <c r="AG37" s="104">
        <v>4.3845700000000001E-2</v>
      </c>
      <c r="AH37" s="104"/>
      <c r="AI37" s="104">
        <v>3.5482600000000003E-2</v>
      </c>
      <c r="AJ37" s="104"/>
      <c r="AO37" s="117"/>
      <c r="AP37" s="118"/>
    </row>
    <row r="38" spans="1:42" s="114" customFormat="1" x14ac:dyDescent="0.25">
      <c r="B38" s="115"/>
      <c r="C38" s="116"/>
      <c r="D38" s="116"/>
      <c r="E38" s="103">
        <v>0.89613279999999995</v>
      </c>
      <c r="F38" s="103"/>
      <c r="G38" s="104">
        <v>0.23942530000000001</v>
      </c>
      <c r="H38" s="104"/>
      <c r="I38" s="104"/>
      <c r="J38" s="104">
        <v>0.15520690000000001</v>
      </c>
      <c r="K38" s="104"/>
      <c r="L38" s="104">
        <v>0.21186079999999999</v>
      </c>
      <c r="M38" s="104"/>
      <c r="N38" s="104"/>
      <c r="O38" s="104"/>
      <c r="P38" s="104"/>
      <c r="Q38" s="104">
        <v>0.22016630000000001</v>
      </c>
      <c r="R38" s="104">
        <v>0.32699089999999997</v>
      </c>
      <c r="S38" s="104">
        <v>0.19501859999999999</v>
      </c>
      <c r="T38" s="104">
        <v>0.1873774</v>
      </c>
      <c r="U38" s="104">
        <v>0.25458639999999999</v>
      </c>
      <c r="V38" s="104">
        <v>0.1158193</v>
      </c>
      <c r="W38" s="104">
        <v>0.19058240000000001</v>
      </c>
      <c r="X38" s="104">
        <v>0.13770830000000001</v>
      </c>
      <c r="Y38" s="104">
        <v>0.1205632</v>
      </c>
      <c r="Z38" s="104">
        <v>0.1854633</v>
      </c>
      <c r="AA38" s="104">
        <v>0.12940280000000001</v>
      </c>
      <c r="AB38" s="104">
        <v>0.15875590000000001</v>
      </c>
      <c r="AC38" s="106">
        <v>0.2018885</v>
      </c>
      <c r="AD38" s="104"/>
      <c r="AE38" s="104">
        <v>0.1913629</v>
      </c>
      <c r="AF38" s="104"/>
      <c r="AG38" s="104">
        <v>0.22697300000000001</v>
      </c>
      <c r="AH38" s="104"/>
      <c r="AI38" s="104">
        <v>0.25706869999999998</v>
      </c>
      <c r="AJ38" s="104"/>
      <c r="AO38" s="117"/>
      <c r="AP38" s="118"/>
    </row>
    <row r="39" spans="1:42" x14ac:dyDescent="0.25">
      <c r="A39" s="13" t="s">
        <v>41</v>
      </c>
      <c r="B39" s="17" t="s">
        <v>68</v>
      </c>
      <c r="C39" s="18" t="s">
        <v>57</v>
      </c>
      <c r="D39" s="18" t="s">
        <v>59</v>
      </c>
      <c r="E39" s="19"/>
      <c r="F39" s="19">
        <v>8.1251299999999999E-2</v>
      </c>
      <c r="G39" s="20">
        <v>8.2094200000000006E-2</v>
      </c>
      <c r="H39" s="20">
        <v>0.122226</v>
      </c>
      <c r="I39" s="20">
        <v>6.2336700000000002E-2</v>
      </c>
      <c r="J39" s="20">
        <v>8.6251700000000001E-2</v>
      </c>
      <c r="K39" s="20">
        <v>5.4369899999999999E-2</v>
      </c>
      <c r="L39" s="20">
        <v>5.0160000000000003E-2</v>
      </c>
      <c r="M39" s="20">
        <v>9.5585000000000003E-2</v>
      </c>
      <c r="N39" s="20">
        <v>7.5405399999999997E-2</v>
      </c>
      <c r="O39" s="20">
        <v>6.0726799999999997E-2</v>
      </c>
      <c r="P39" s="20"/>
      <c r="Q39" s="20">
        <v>9.1369000000000006E-2</v>
      </c>
      <c r="R39" s="20">
        <v>9.4455399999999995E-2</v>
      </c>
      <c r="S39" s="20"/>
      <c r="T39" s="20">
        <v>9.1222600000000001E-2</v>
      </c>
      <c r="U39" s="20">
        <v>0.10194300000000001</v>
      </c>
      <c r="V39" s="20">
        <v>7.1777599999999997E-2</v>
      </c>
      <c r="W39" s="20">
        <v>0.17186109999999999</v>
      </c>
      <c r="X39" s="20">
        <v>0.1239953</v>
      </c>
      <c r="Y39" s="20">
        <v>0.14552370000000001</v>
      </c>
      <c r="Z39" s="20">
        <v>6.7020499999999997E-2</v>
      </c>
      <c r="AA39" s="20">
        <v>9.0869900000000003E-2</v>
      </c>
      <c r="AB39" s="20">
        <v>9.1499999999999998E-2</v>
      </c>
      <c r="AC39" s="29">
        <v>0.1035056</v>
      </c>
      <c r="AD39" s="20">
        <v>8.9955400000000005E-2</v>
      </c>
      <c r="AE39" s="20">
        <v>0.1071743</v>
      </c>
      <c r="AF39" s="20">
        <v>0.104813</v>
      </c>
      <c r="AG39" s="20">
        <v>0.1146443</v>
      </c>
      <c r="AH39" s="20">
        <v>7.0855100000000004E-2</v>
      </c>
      <c r="AI39" s="20">
        <v>6.0172499999999997E-2</v>
      </c>
      <c r="AJ39" s="20"/>
      <c r="AK39" s="164">
        <f>IF(AI39&gt;0,(AI39-AVERAGE(Y39:AH39))/STDEV(reproductie!Y39:AH39),"NA")</f>
        <v>-0.28066298019329489</v>
      </c>
      <c r="AL39" s="21">
        <f>AVERAGE(G39:AI39)</f>
        <v>9.1919037037037049E-2</v>
      </c>
      <c r="AM39" s="21">
        <f>STDEV(G39:AI39)</f>
        <v>2.7920109586573354E-2</v>
      </c>
      <c r="AO39" s="80">
        <v>0.438</v>
      </c>
      <c r="AP39" s="74" t="s">
        <v>14</v>
      </c>
    </row>
    <row r="40" spans="1:42" s="30" customFormat="1" x14ac:dyDescent="0.25">
      <c r="A40" s="30" t="s">
        <v>134</v>
      </c>
      <c r="B40" s="24"/>
      <c r="C40" s="25"/>
      <c r="D40" s="25"/>
      <c r="E40" s="19"/>
      <c r="F40" s="19">
        <v>3.8342000000000001E-2</v>
      </c>
      <c r="G40" s="20">
        <v>3.8771199999999999E-2</v>
      </c>
      <c r="H40" s="20">
        <v>7.0264499999999994E-2</v>
      </c>
      <c r="I40" s="20">
        <v>2.77039E-2</v>
      </c>
      <c r="J40" s="20">
        <v>4.59069E-2</v>
      </c>
      <c r="K40" s="20">
        <v>2.4158200000000001E-2</v>
      </c>
      <c r="L40" s="20">
        <v>1.86243E-2</v>
      </c>
      <c r="M40" s="20">
        <v>5.2535999999999999E-2</v>
      </c>
      <c r="N40" s="20">
        <v>4.3389299999999999E-2</v>
      </c>
      <c r="O40" s="20">
        <v>3.3298300000000003E-2</v>
      </c>
      <c r="P40" s="20"/>
      <c r="Q40" s="20">
        <v>4.8735899999999999E-2</v>
      </c>
      <c r="R40" s="20">
        <v>4.6684900000000001E-2</v>
      </c>
      <c r="S40" s="20"/>
      <c r="T40" s="20">
        <v>4.5121099999999997E-2</v>
      </c>
      <c r="U40" s="20">
        <v>5.5922600000000003E-2</v>
      </c>
      <c r="V40" s="20">
        <v>3.5540099999999998E-2</v>
      </c>
      <c r="W40" s="20">
        <v>0.1010311</v>
      </c>
      <c r="X40" s="20">
        <v>6.9820300000000002E-2</v>
      </c>
      <c r="Y40" s="20">
        <v>8.83462E-2</v>
      </c>
      <c r="Z40" s="20">
        <v>3.4635100000000002E-2</v>
      </c>
      <c r="AA40" s="20">
        <v>4.2922099999999998E-2</v>
      </c>
      <c r="AB40" s="20">
        <v>5.6386400000000003E-2</v>
      </c>
      <c r="AC40" s="29">
        <v>6.5451400000000007E-2</v>
      </c>
      <c r="AD40" s="20">
        <v>5.1778299999999999E-2</v>
      </c>
      <c r="AE40" s="20">
        <v>6.3024200000000002E-2</v>
      </c>
      <c r="AF40" s="20">
        <v>5.7471500000000002E-2</v>
      </c>
      <c r="AG40" s="20">
        <v>6.9459599999999996E-2</v>
      </c>
      <c r="AH40" s="20">
        <v>4.1466299999999998E-2</v>
      </c>
      <c r="AI40" s="20">
        <v>2.4624699999999999E-2</v>
      </c>
      <c r="AJ40" s="20"/>
      <c r="AK40" s="13"/>
      <c r="AO40" s="68"/>
      <c r="AP40" s="73"/>
    </row>
    <row r="41" spans="1:42" s="30" customFormat="1" x14ac:dyDescent="0.25">
      <c r="B41" s="24"/>
      <c r="C41" s="25"/>
      <c r="D41" s="25"/>
      <c r="E41" s="19"/>
      <c r="F41" s="19">
        <v>0.1639921</v>
      </c>
      <c r="G41" s="20">
        <v>0.16549179999999999</v>
      </c>
      <c r="H41" s="20">
        <v>0.204175</v>
      </c>
      <c r="I41" s="20">
        <v>0.13428480000000001</v>
      </c>
      <c r="J41" s="20">
        <v>0.15624650000000001</v>
      </c>
      <c r="K41" s="20">
        <v>0.11780259999999999</v>
      </c>
      <c r="L41" s="20">
        <v>0.12812219999999999</v>
      </c>
      <c r="M41" s="20">
        <v>0.1676667</v>
      </c>
      <c r="N41" s="20">
        <v>0.12788720000000001</v>
      </c>
      <c r="O41" s="20">
        <v>0.1082193</v>
      </c>
      <c r="P41" s="20"/>
      <c r="Q41" s="20">
        <v>0.16483419999999999</v>
      </c>
      <c r="R41" s="20">
        <v>0.18178630000000001</v>
      </c>
      <c r="S41" s="20"/>
      <c r="T41" s="20">
        <v>0.17575740000000001</v>
      </c>
      <c r="U41" s="20">
        <v>0.17866789999999999</v>
      </c>
      <c r="V41" s="20">
        <v>0.13961509999999999</v>
      </c>
      <c r="W41" s="20">
        <v>0.27704469999999998</v>
      </c>
      <c r="X41" s="20">
        <v>0.21068480000000001</v>
      </c>
      <c r="Y41" s="20">
        <v>0.23035600000000001</v>
      </c>
      <c r="Z41" s="20">
        <v>0.1257432</v>
      </c>
      <c r="AA41" s="20">
        <v>0.18218380000000001</v>
      </c>
      <c r="AB41" s="20">
        <v>0.1451171</v>
      </c>
      <c r="AC41" s="29">
        <v>0.1598994</v>
      </c>
      <c r="AD41" s="20">
        <v>0.15177570000000001</v>
      </c>
      <c r="AE41" s="20">
        <v>0.1764289</v>
      </c>
      <c r="AF41" s="20">
        <v>0.18355669999999999</v>
      </c>
      <c r="AG41" s="20">
        <v>0.18342829999999999</v>
      </c>
      <c r="AH41" s="20">
        <v>0.1184978</v>
      </c>
      <c r="AI41" s="20">
        <v>0.1396869</v>
      </c>
      <c r="AJ41" s="20"/>
      <c r="AK41" s="13"/>
      <c r="AO41" s="68"/>
      <c r="AP41" s="73"/>
    </row>
    <row r="42" spans="1:42" s="104" customFormat="1" x14ac:dyDescent="0.25">
      <c r="A42" s="90" t="s">
        <v>42</v>
      </c>
      <c r="B42" s="101" t="s">
        <v>68</v>
      </c>
      <c r="C42" s="102" t="s">
        <v>58</v>
      </c>
      <c r="D42" s="102" t="s">
        <v>61</v>
      </c>
      <c r="E42" s="103"/>
      <c r="F42" s="103"/>
      <c r="G42" s="104">
        <v>9.7431500000000004E-2</v>
      </c>
      <c r="H42" s="104">
        <v>6.9206199999999995E-2</v>
      </c>
      <c r="I42" s="104">
        <v>5.3171700000000002E-2</v>
      </c>
      <c r="J42" s="104">
        <v>7.6869000000000007E-2</v>
      </c>
      <c r="K42" s="106"/>
      <c r="L42" s="106"/>
      <c r="M42" s="104">
        <v>6.05698E-2</v>
      </c>
      <c r="N42" s="106"/>
      <c r="O42" s="106"/>
      <c r="P42" s="106"/>
      <c r="S42" s="104">
        <v>7.6259199999999999E-2</v>
      </c>
      <c r="T42" s="104">
        <v>6.6645200000000002E-2</v>
      </c>
      <c r="U42" s="104">
        <v>9.4019500000000006E-2</v>
      </c>
      <c r="V42" s="104">
        <v>0.10825220000000001</v>
      </c>
      <c r="W42" s="104">
        <v>5.39129E-2</v>
      </c>
      <c r="X42" s="104">
        <v>0.1013553</v>
      </c>
      <c r="Y42" s="104">
        <v>0.10405250000000001</v>
      </c>
      <c r="Z42" s="104">
        <v>5.5008399999999999E-2</v>
      </c>
      <c r="AA42" s="104">
        <v>7.5933700000000007E-2</v>
      </c>
      <c r="AB42" s="104">
        <v>0.1072948</v>
      </c>
      <c r="AC42" s="106">
        <v>9.0239899999999998E-2</v>
      </c>
      <c r="AD42" s="104">
        <v>7.4886999999999995E-2</v>
      </c>
      <c r="AE42" s="104">
        <v>7.8997600000000001E-2</v>
      </c>
      <c r="AF42" s="104">
        <v>5.9054700000000002E-2</v>
      </c>
      <c r="AG42" s="104">
        <v>5.5692499999999999E-2</v>
      </c>
      <c r="AH42" s="104">
        <v>8.7090799999999996E-2</v>
      </c>
      <c r="AI42" s="104">
        <v>0.105407</v>
      </c>
      <c r="AK42" s="129">
        <f>IF(AI42&gt;0,(AI42-AVERAGE(Y42:AH42))/STDEV(reproductie!Y42:AH42),"NA")</f>
        <v>0.13575237778788535</v>
      </c>
      <c r="AL42" s="105">
        <f>AVERAGE(G42:AI42)</f>
        <v>7.9606881818181804E-2</v>
      </c>
      <c r="AM42" s="105">
        <f>STDEV(G42:AI42)</f>
        <v>1.9110857146400623E-2</v>
      </c>
      <c r="AO42" s="106">
        <v>0.33500000000000002</v>
      </c>
      <c r="AP42" s="107" t="s">
        <v>15</v>
      </c>
    </row>
    <row r="43" spans="1:42" s="117" customFormat="1" x14ac:dyDescent="0.25">
      <c r="A43" s="114" t="s">
        <v>133</v>
      </c>
      <c r="B43" s="115"/>
      <c r="C43" s="116"/>
      <c r="D43" s="116"/>
      <c r="E43" s="103"/>
      <c r="F43" s="103"/>
      <c r="G43" s="104">
        <v>4.2774800000000002E-2</v>
      </c>
      <c r="H43" s="104">
        <v>3.3944500000000002E-2</v>
      </c>
      <c r="I43" s="104">
        <v>2.7153099999999999E-2</v>
      </c>
      <c r="J43" s="104">
        <v>4.1701000000000002E-2</v>
      </c>
      <c r="K43" s="106"/>
      <c r="L43" s="106"/>
      <c r="M43" s="104">
        <v>3.0951900000000001E-2</v>
      </c>
      <c r="N43" s="106"/>
      <c r="O43" s="106"/>
      <c r="P43" s="106"/>
      <c r="Q43" s="104"/>
      <c r="R43" s="104"/>
      <c r="S43" s="104">
        <v>4.1438099999999999E-2</v>
      </c>
      <c r="T43" s="104">
        <v>3.72117E-2</v>
      </c>
      <c r="U43" s="104">
        <v>6.0174400000000003E-2</v>
      </c>
      <c r="V43" s="104">
        <v>7.4536000000000005E-2</v>
      </c>
      <c r="W43" s="104">
        <v>3.0858099999999999E-2</v>
      </c>
      <c r="X43" s="104">
        <v>6.5013899999999999E-2</v>
      </c>
      <c r="Y43" s="104">
        <v>7.3410199999999995E-2</v>
      </c>
      <c r="Z43" s="104">
        <v>3.3189999999999997E-2</v>
      </c>
      <c r="AA43" s="104">
        <v>4.6512999999999999E-2</v>
      </c>
      <c r="AB43" s="104">
        <v>7.8088099999999994E-2</v>
      </c>
      <c r="AC43" s="106">
        <v>6.5931900000000002E-2</v>
      </c>
      <c r="AD43" s="104">
        <v>5.39788E-2</v>
      </c>
      <c r="AE43" s="104">
        <v>5.6103399999999998E-2</v>
      </c>
      <c r="AF43" s="104">
        <v>3.5619699999999997E-2</v>
      </c>
      <c r="AG43" s="104">
        <v>3.79443E-2</v>
      </c>
      <c r="AH43" s="104">
        <v>6.0826999999999999E-2</v>
      </c>
      <c r="AI43" s="104">
        <v>6.9984199999999996E-2</v>
      </c>
      <c r="AJ43" s="104"/>
      <c r="AP43" s="118"/>
    </row>
    <row r="44" spans="1:42" s="117" customFormat="1" x14ac:dyDescent="0.25">
      <c r="A44" s="114"/>
      <c r="B44" s="115"/>
      <c r="C44" s="116"/>
      <c r="D44" s="116"/>
      <c r="E44" s="103"/>
      <c r="F44" s="103"/>
      <c r="G44" s="104">
        <v>0.20683650000000001</v>
      </c>
      <c r="H44" s="104">
        <v>0.13594349999999999</v>
      </c>
      <c r="I44" s="104">
        <v>0.1015202</v>
      </c>
      <c r="J44" s="104">
        <v>0.1374416</v>
      </c>
      <c r="K44" s="106"/>
      <c r="L44" s="106"/>
      <c r="M44" s="104">
        <v>0.11516120000000001</v>
      </c>
      <c r="N44" s="106"/>
      <c r="O44" s="106"/>
      <c r="P44" s="106"/>
      <c r="Q44" s="104"/>
      <c r="R44" s="104"/>
      <c r="S44" s="104">
        <v>0.13618369999999999</v>
      </c>
      <c r="T44" s="104">
        <v>0.1165417</v>
      </c>
      <c r="U44" s="104">
        <v>0.14398420000000001</v>
      </c>
      <c r="V44" s="104">
        <v>0.1546708</v>
      </c>
      <c r="W44" s="104">
        <v>9.2547400000000002E-2</v>
      </c>
      <c r="X44" s="104">
        <v>0.1546506</v>
      </c>
      <c r="Y44" s="104">
        <v>0.1454771</v>
      </c>
      <c r="Z44" s="104">
        <v>8.9836799999999994E-2</v>
      </c>
      <c r="AA44" s="104">
        <v>0.12159059999999999</v>
      </c>
      <c r="AB44" s="104">
        <v>0.145699</v>
      </c>
      <c r="AC44" s="106">
        <v>0.12233620000000001</v>
      </c>
      <c r="AD44" s="104">
        <v>0.1030119</v>
      </c>
      <c r="AE44" s="104">
        <v>0.11014400000000001</v>
      </c>
      <c r="AF44" s="104">
        <v>9.6367499999999995E-2</v>
      </c>
      <c r="AG44" s="104">
        <v>8.1043100000000007E-2</v>
      </c>
      <c r="AH44" s="104">
        <v>0.123207</v>
      </c>
      <c r="AI44" s="104">
        <v>0.15575639999999999</v>
      </c>
      <c r="AJ44" s="104"/>
      <c r="AP44" s="118"/>
    </row>
    <row r="45" spans="1:42" s="33" customFormat="1" x14ac:dyDescent="0.25">
      <c r="A45" s="33" t="s">
        <v>43</v>
      </c>
      <c r="B45" s="34" t="s">
        <v>68</v>
      </c>
      <c r="C45" s="35" t="s">
        <v>58</v>
      </c>
      <c r="D45" s="35" t="s">
        <v>61</v>
      </c>
      <c r="E45" s="19"/>
      <c r="F45" s="19"/>
      <c r="G45" s="20">
        <v>8.9122599999999996E-2</v>
      </c>
      <c r="H45" s="20">
        <v>8.1279199999999996E-2</v>
      </c>
      <c r="I45" s="20"/>
      <c r="J45" s="20">
        <v>5.3955500000000003E-2</v>
      </c>
      <c r="K45" s="20">
        <v>6.3540100000000002E-2</v>
      </c>
      <c r="L45" s="20">
        <v>7.29461E-2</v>
      </c>
      <c r="M45" s="20">
        <v>7.3566900000000005E-2</v>
      </c>
      <c r="N45" s="20">
        <v>9.6832399999999999E-2</v>
      </c>
      <c r="O45" s="20"/>
      <c r="P45" s="20"/>
      <c r="Q45" s="20">
        <v>6.02976E-2</v>
      </c>
      <c r="R45" s="20">
        <v>5.1992900000000002E-2</v>
      </c>
      <c r="S45" s="20">
        <v>5.84427E-2</v>
      </c>
      <c r="T45" s="20"/>
      <c r="U45" s="20">
        <v>9.8460900000000004E-2</v>
      </c>
      <c r="V45" s="20">
        <v>7.9625000000000001E-2</v>
      </c>
      <c r="W45" s="20">
        <v>6.3453200000000001E-2</v>
      </c>
      <c r="X45" s="29">
        <v>7.4196799999999993E-2</v>
      </c>
      <c r="Y45" s="20">
        <v>7.7765500000000001E-2</v>
      </c>
      <c r="Z45" s="29"/>
      <c r="AA45" s="29">
        <v>7.7536800000000003E-2</v>
      </c>
      <c r="AB45" s="29"/>
      <c r="AC45" s="29">
        <v>0.1064568</v>
      </c>
      <c r="AD45" s="29">
        <v>6.8997699999999995E-2</v>
      </c>
      <c r="AE45" s="29">
        <v>6.4211699999999997E-2</v>
      </c>
      <c r="AF45" s="29">
        <v>7.9702200000000001E-2</v>
      </c>
      <c r="AG45" s="29">
        <v>6.3553499999999999E-2</v>
      </c>
      <c r="AH45" s="29">
        <v>9.2984700000000003E-2</v>
      </c>
      <c r="AI45" s="29">
        <v>8.3125000000000004E-2</v>
      </c>
      <c r="AJ45" s="29"/>
      <c r="AK45" s="164">
        <f>IF(AI45&gt;0,(AI45-AVERAGE(Y45:AH45))/STDEV(reproductie!Y45:AH45),"NA")</f>
        <v>1.630903772337888E-2</v>
      </c>
      <c r="AL45" s="21">
        <f>AVERAGE(G45:AI45)</f>
        <v>7.5306339130434774E-2</v>
      </c>
      <c r="AM45" s="21">
        <f>STDEV(G45:AI45)</f>
        <v>1.4644080949521179E-2</v>
      </c>
      <c r="AO45" s="69">
        <v>0.503</v>
      </c>
      <c r="AP45" s="75" t="s">
        <v>16</v>
      </c>
    </row>
    <row r="46" spans="1:42" x14ac:dyDescent="0.25">
      <c r="A46" s="155" t="s">
        <v>132</v>
      </c>
      <c r="B46" s="27"/>
      <c r="C46" s="18"/>
      <c r="D46" s="18"/>
      <c r="E46" s="19"/>
      <c r="F46" s="19"/>
      <c r="G46" s="20">
        <v>5.9954800000000003E-2</v>
      </c>
      <c r="H46" s="20">
        <v>5.8156199999999998E-2</v>
      </c>
      <c r="I46" s="20"/>
      <c r="J46" s="20">
        <v>3.0459099999999999E-2</v>
      </c>
      <c r="K46" s="20">
        <v>4.15921E-2</v>
      </c>
      <c r="L46" s="20">
        <v>4.6849099999999998E-2</v>
      </c>
      <c r="M46" s="20">
        <v>5.2715499999999998E-2</v>
      </c>
      <c r="N46" s="20">
        <v>7.20494E-2</v>
      </c>
      <c r="O46" s="20"/>
      <c r="P46" s="20"/>
      <c r="Q46" s="20">
        <v>3.7316700000000001E-2</v>
      </c>
      <c r="R46" s="20">
        <v>3.2145600000000003E-2</v>
      </c>
      <c r="S46" s="20">
        <v>3.9215399999999997E-2</v>
      </c>
      <c r="T46" s="20"/>
      <c r="U46" s="20">
        <v>7.2511900000000004E-2</v>
      </c>
      <c r="V46" s="20">
        <v>5.9457299999999998E-2</v>
      </c>
      <c r="W46" s="20">
        <v>4.47959E-2</v>
      </c>
      <c r="X46" s="29">
        <v>5.2412599999999997E-2</v>
      </c>
      <c r="Y46" s="20">
        <v>5.7706899999999998E-2</v>
      </c>
      <c r="Z46" s="29"/>
      <c r="AA46" s="29">
        <v>5.5724700000000002E-2</v>
      </c>
      <c r="AB46" s="29"/>
      <c r="AC46" s="29">
        <v>7.94464E-2</v>
      </c>
      <c r="AD46" s="29">
        <v>5.2622099999999998E-2</v>
      </c>
      <c r="AE46" s="29">
        <v>4.7285500000000001E-2</v>
      </c>
      <c r="AF46" s="29">
        <v>5.8297000000000002E-2</v>
      </c>
      <c r="AG46" s="29">
        <v>4.5698799999999998E-2</v>
      </c>
      <c r="AH46" s="29">
        <v>7.2320899999999994E-2</v>
      </c>
      <c r="AI46" s="29">
        <v>6.3112199999999993E-2</v>
      </c>
      <c r="AJ46" s="29"/>
      <c r="AP46" s="74"/>
    </row>
    <row r="47" spans="1:42" x14ac:dyDescent="0.25">
      <c r="B47" s="27"/>
      <c r="C47" s="18"/>
      <c r="D47" s="18"/>
      <c r="E47" s="19"/>
      <c r="F47" s="19"/>
      <c r="G47" s="20">
        <v>0.13051019999999999</v>
      </c>
      <c r="H47" s="20">
        <v>0.1124979</v>
      </c>
      <c r="I47" s="20"/>
      <c r="J47" s="20">
        <v>9.3823299999999998E-2</v>
      </c>
      <c r="K47" s="20">
        <v>9.5911099999999999E-2</v>
      </c>
      <c r="L47" s="20">
        <v>0.1118738</v>
      </c>
      <c r="M47" s="20">
        <v>0.1017798</v>
      </c>
      <c r="N47" s="20">
        <v>0.1289555</v>
      </c>
      <c r="O47" s="20"/>
      <c r="P47" s="20"/>
      <c r="Q47" s="20">
        <v>9.6019300000000002E-2</v>
      </c>
      <c r="R47" s="20">
        <v>8.3043099999999995E-2</v>
      </c>
      <c r="S47" s="20">
        <v>8.6250800000000002E-2</v>
      </c>
      <c r="T47" s="20"/>
      <c r="U47" s="20">
        <v>0.1323705</v>
      </c>
      <c r="V47" s="20">
        <v>0.1058636</v>
      </c>
      <c r="W47" s="20">
        <v>8.9155799999999993E-2</v>
      </c>
      <c r="X47" s="29">
        <v>0.10404090000000001</v>
      </c>
      <c r="Y47" s="20">
        <v>0.1040268</v>
      </c>
      <c r="Z47" s="29"/>
      <c r="AA47" s="29">
        <v>0.1069201</v>
      </c>
      <c r="AB47" s="29"/>
      <c r="AC47" s="29">
        <v>0.14124120000000001</v>
      </c>
      <c r="AD47" s="29">
        <v>8.9985399999999993E-2</v>
      </c>
      <c r="AE47" s="29">
        <v>8.6645799999999995E-2</v>
      </c>
      <c r="AF47" s="29">
        <v>0.10806490000000001</v>
      </c>
      <c r="AG47" s="29">
        <v>8.7742600000000004E-2</v>
      </c>
      <c r="AH47" s="29">
        <v>0.1187964</v>
      </c>
      <c r="AI47" s="29">
        <v>0.1087472</v>
      </c>
      <c r="AJ47" s="29"/>
      <c r="AP47" s="74"/>
    </row>
    <row r="48" spans="1:42" s="90" customFormat="1" x14ac:dyDescent="0.25">
      <c r="A48" s="90" t="s">
        <v>44</v>
      </c>
      <c r="B48" s="101" t="s">
        <v>68</v>
      </c>
      <c r="C48" s="102" t="s">
        <v>57</v>
      </c>
      <c r="D48" s="102" t="s">
        <v>59</v>
      </c>
      <c r="E48" s="103">
        <v>0.1054302</v>
      </c>
      <c r="F48" s="103">
        <v>5.2623299999999998E-2</v>
      </c>
      <c r="G48" s="104">
        <v>9.5443299999999995E-2</v>
      </c>
      <c r="H48" s="104">
        <v>7.4388700000000002E-2</v>
      </c>
      <c r="I48" s="104">
        <v>6.6152500000000003E-2</v>
      </c>
      <c r="J48" s="104">
        <v>9.6794400000000003E-2</v>
      </c>
      <c r="K48" s="104">
        <v>7.25185E-2</v>
      </c>
      <c r="L48" s="104">
        <v>7.0281499999999997E-2</v>
      </c>
      <c r="M48" s="104">
        <v>8.3811800000000006E-2</v>
      </c>
      <c r="N48" s="104">
        <v>0.12513060000000001</v>
      </c>
      <c r="O48" s="104">
        <v>0.10320840000000001</v>
      </c>
      <c r="P48" s="104">
        <v>8.3308999999999994E-2</v>
      </c>
      <c r="Q48" s="104">
        <v>5.4630900000000003E-2</v>
      </c>
      <c r="R48" s="104">
        <v>6.4336699999999997E-2</v>
      </c>
      <c r="S48" s="104">
        <v>0.143982</v>
      </c>
      <c r="T48" s="104">
        <v>9.1244199999999998E-2</v>
      </c>
      <c r="U48" s="104">
        <v>0.12733140000000001</v>
      </c>
      <c r="V48" s="104">
        <v>8.3288699999999993E-2</v>
      </c>
      <c r="W48" s="104">
        <v>7.4033399999999999E-2</v>
      </c>
      <c r="X48" s="104">
        <v>9.1801400000000005E-2</v>
      </c>
      <c r="Y48" s="104">
        <v>9.3863199999999994E-2</v>
      </c>
      <c r="Z48" s="104">
        <v>7.8534099999999996E-2</v>
      </c>
      <c r="AA48" s="104">
        <v>0.100512</v>
      </c>
      <c r="AB48" s="104">
        <v>5.4114299999999997E-2</v>
      </c>
      <c r="AC48" s="106">
        <v>8.6720900000000004E-2</v>
      </c>
      <c r="AD48" s="104">
        <v>5.0293200000000003E-2</v>
      </c>
      <c r="AE48" s="104">
        <v>8.4848900000000005E-2</v>
      </c>
      <c r="AF48" s="104">
        <v>8.53854E-2</v>
      </c>
      <c r="AG48" s="104">
        <v>9.6412300000000006E-2</v>
      </c>
      <c r="AH48" s="104">
        <v>5.5919099999999999E-2</v>
      </c>
      <c r="AI48" s="104">
        <v>0.1242007</v>
      </c>
      <c r="AJ48" s="104"/>
      <c r="AK48" s="129">
        <f>IF(AI48&gt;0,(AI48-AVERAGE(Y48:AH48))/STDEV(reproductie!Y48:AH48),"NA")</f>
        <v>0.18351492629093577</v>
      </c>
      <c r="AL48" s="105">
        <f>AVERAGE(G48:AI48)</f>
        <v>8.6637637931034461E-2</v>
      </c>
      <c r="AM48" s="105">
        <f>STDEV(G48:AI48)</f>
        <v>2.3006747799060701E-2</v>
      </c>
      <c r="AO48" s="106">
        <v>0.51900000000000002</v>
      </c>
      <c r="AP48" s="107" t="s">
        <v>17</v>
      </c>
    </row>
    <row r="49" spans="1:42" s="114" customFormat="1" x14ac:dyDescent="0.25">
      <c r="A49" s="114" t="s">
        <v>151</v>
      </c>
      <c r="B49" s="115"/>
      <c r="C49" s="116"/>
      <c r="D49" s="116"/>
      <c r="E49" s="103">
        <v>7.5194399999999995E-2</v>
      </c>
      <c r="F49" s="103">
        <v>3.7296299999999998E-2</v>
      </c>
      <c r="G49" s="104">
        <v>7.4066499999999993E-2</v>
      </c>
      <c r="H49" s="104">
        <v>5.4733700000000003E-2</v>
      </c>
      <c r="I49" s="104">
        <v>4.81725E-2</v>
      </c>
      <c r="J49" s="104">
        <v>7.5115199999999993E-2</v>
      </c>
      <c r="K49" s="104">
        <v>5.2590999999999999E-2</v>
      </c>
      <c r="L49" s="104">
        <v>4.8546499999999999E-2</v>
      </c>
      <c r="M49" s="104">
        <v>6.1077399999999997E-2</v>
      </c>
      <c r="N49" s="104">
        <v>9.2862500000000001E-2</v>
      </c>
      <c r="O49" s="104">
        <v>7.8147499999999995E-2</v>
      </c>
      <c r="P49" s="104">
        <v>6.0274599999999998E-2</v>
      </c>
      <c r="Q49" s="104">
        <v>3.5095000000000001E-2</v>
      </c>
      <c r="R49" s="104">
        <v>4.0349200000000002E-2</v>
      </c>
      <c r="S49" s="104">
        <v>0.1120761</v>
      </c>
      <c r="T49" s="104">
        <v>6.9742200000000004E-2</v>
      </c>
      <c r="U49" s="104">
        <v>9.2577499999999993E-2</v>
      </c>
      <c r="V49" s="104">
        <v>5.8238199999999997E-2</v>
      </c>
      <c r="W49" s="104">
        <v>5.3043399999999997E-2</v>
      </c>
      <c r="X49" s="104">
        <v>6.7625199999999996E-2</v>
      </c>
      <c r="Y49" s="104">
        <v>6.5196100000000007E-2</v>
      </c>
      <c r="Z49" s="104">
        <v>5.3922900000000003E-2</v>
      </c>
      <c r="AA49" s="104">
        <v>7.0973999999999995E-2</v>
      </c>
      <c r="AB49" s="104">
        <v>3.1895600000000003E-2</v>
      </c>
      <c r="AC49" s="106">
        <v>5.9120899999999997E-2</v>
      </c>
      <c r="AD49" s="104">
        <v>2.9638500000000002E-2</v>
      </c>
      <c r="AE49" s="104">
        <v>5.5081499999999999E-2</v>
      </c>
      <c r="AF49" s="104">
        <v>5.2914500000000003E-2</v>
      </c>
      <c r="AG49" s="104">
        <v>6.3745399999999994E-2</v>
      </c>
      <c r="AH49" s="104">
        <v>2.78173E-2</v>
      </c>
      <c r="AI49" s="104">
        <v>7.8594899999999995E-2</v>
      </c>
      <c r="AJ49" s="104"/>
      <c r="AO49" s="117"/>
      <c r="AP49" s="118"/>
    </row>
    <row r="50" spans="1:42" s="114" customFormat="1" x14ac:dyDescent="0.25">
      <c r="B50" s="115"/>
      <c r="C50" s="116"/>
      <c r="D50" s="116"/>
      <c r="E50" s="103">
        <v>0.1459057</v>
      </c>
      <c r="F50" s="103">
        <v>7.3766300000000007E-2</v>
      </c>
      <c r="G50" s="104">
        <v>0.1221758</v>
      </c>
      <c r="H50" s="104">
        <v>0.1003527</v>
      </c>
      <c r="I50" s="104">
        <v>9.0207599999999999E-2</v>
      </c>
      <c r="J50" s="104">
        <v>0.1238923</v>
      </c>
      <c r="K50" s="104">
        <v>9.9206299999999997E-2</v>
      </c>
      <c r="L50" s="104">
        <v>0.1007176</v>
      </c>
      <c r="M50" s="104">
        <v>0.11398129999999999</v>
      </c>
      <c r="N50" s="104">
        <v>0.16655249999999999</v>
      </c>
      <c r="O50" s="104">
        <v>0.1351281</v>
      </c>
      <c r="P50" s="104">
        <v>0.1140775</v>
      </c>
      <c r="Q50" s="104">
        <v>8.4093899999999999E-2</v>
      </c>
      <c r="R50" s="104">
        <v>0.10108259999999999</v>
      </c>
      <c r="S50" s="104">
        <v>0.1830977</v>
      </c>
      <c r="T50" s="104">
        <v>0.1185306</v>
      </c>
      <c r="U50" s="104">
        <v>0.17264979999999999</v>
      </c>
      <c r="V50" s="104">
        <v>0.11776689999999999</v>
      </c>
      <c r="W50" s="104">
        <v>0.10243090000000001</v>
      </c>
      <c r="X50" s="104">
        <v>0.1234759</v>
      </c>
      <c r="Y50" s="104">
        <v>0.13333739999999999</v>
      </c>
      <c r="Z50" s="104">
        <v>0.1130362</v>
      </c>
      <c r="AA50" s="104">
        <v>0.1404842</v>
      </c>
      <c r="AB50" s="104">
        <v>9.0366100000000005E-2</v>
      </c>
      <c r="AC50" s="106">
        <v>0.1254873</v>
      </c>
      <c r="AD50" s="104">
        <v>8.40944E-2</v>
      </c>
      <c r="AE50" s="104">
        <v>0.1285154</v>
      </c>
      <c r="AF50" s="104">
        <v>0.1349429</v>
      </c>
      <c r="AG50" s="104">
        <v>0.14325830000000001</v>
      </c>
      <c r="AH50" s="104">
        <v>0.1092206</v>
      </c>
      <c r="AI50" s="104">
        <v>0.19079019999999999</v>
      </c>
      <c r="AJ50" s="104"/>
      <c r="AO50" s="117"/>
      <c r="AP50" s="118"/>
    </row>
    <row r="51" spans="1:42" x14ac:dyDescent="0.25">
      <c r="A51" s="13" t="s">
        <v>45</v>
      </c>
      <c r="B51" s="17" t="s">
        <v>68</v>
      </c>
      <c r="C51" s="18" t="s">
        <v>59</v>
      </c>
      <c r="D51" s="18" t="s">
        <v>60</v>
      </c>
      <c r="E51" s="19"/>
      <c r="F51" s="19"/>
      <c r="G51" s="20">
        <v>6.0915400000000001E-2</v>
      </c>
      <c r="H51" s="20">
        <v>0.19537009999999999</v>
      </c>
      <c r="I51" s="20"/>
      <c r="J51" s="20">
        <v>0.29599750000000002</v>
      </c>
      <c r="K51" s="20"/>
      <c r="L51" s="20"/>
      <c r="M51" s="20">
        <v>0.3009271</v>
      </c>
      <c r="N51" s="20"/>
      <c r="O51" s="20"/>
      <c r="P51" s="20">
        <v>0.25800640000000002</v>
      </c>
      <c r="Q51" s="20"/>
      <c r="R51" s="20">
        <v>9.6748600000000004E-2</v>
      </c>
      <c r="S51" s="20"/>
      <c r="T51" s="20"/>
      <c r="U51" s="20"/>
      <c r="V51" s="20"/>
      <c r="W51" s="20">
        <v>0.18600320000000001</v>
      </c>
      <c r="X51" s="20"/>
      <c r="Y51" s="20"/>
      <c r="Z51" s="20">
        <v>0.1385835</v>
      </c>
      <c r="AA51" s="20">
        <v>0.23955870000000001</v>
      </c>
      <c r="AB51" s="20">
        <v>7.7766100000000005E-2</v>
      </c>
      <c r="AC51" s="29"/>
      <c r="AD51" s="20">
        <v>0.1794857</v>
      </c>
      <c r="AE51" s="20">
        <v>5.8661499999999998E-2</v>
      </c>
      <c r="AF51" s="20">
        <v>7.7201000000000006E-2</v>
      </c>
      <c r="AG51" s="20">
        <v>0.1682622</v>
      </c>
      <c r="AH51" s="20">
        <v>7.9938800000000004E-2</v>
      </c>
      <c r="AI51" s="20">
        <v>0.183342</v>
      </c>
      <c r="AJ51" s="20"/>
      <c r="AK51" s="164">
        <f>IF(AI51&gt;0,(AI51-AVERAGE(Y51:AH51))/STDEV(reproductie!Y51:AH51),"NA")</f>
        <v>8.3766568018169507E-2</v>
      </c>
      <c r="AL51" s="21">
        <f>AVERAGE(G51:AI51)</f>
        <v>0.16229798750000002</v>
      </c>
      <c r="AM51" s="21">
        <f>STDEV(G51:AI51)</f>
        <v>8.2341027697156122E-2</v>
      </c>
      <c r="AO51" s="80">
        <v>0.20799999999999999</v>
      </c>
      <c r="AP51" s="74" t="s">
        <v>18</v>
      </c>
    </row>
    <row r="52" spans="1:42" x14ac:dyDescent="0.25">
      <c r="A52" s="155" t="s">
        <v>135</v>
      </c>
      <c r="B52" s="27"/>
      <c r="C52" s="18"/>
      <c r="D52" s="18"/>
      <c r="E52" s="19"/>
      <c r="F52" s="19"/>
      <c r="G52" s="20">
        <v>1.34801E-2</v>
      </c>
      <c r="H52" s="20">
        <v>4.9665000000000001E-2</v>
      </c>
      <c r="I52" s="20"/>
      <c r="J52" s="20">
        <v>7.2101299999999993E-2</v>
      </c>
      <c r="K52" s="20"/>
      <c r="L52" s="20"/>
      <c r="M52" s="20">
        <v>7.3304599999999998E-2</v>
      </c>
      <c r="N52" s="20"/>
      <c r="O52" s="20"/>
      <c r="P52" s="20">
        <v>9.3413599999999999E-2</v>
      </c>
      <c r="Q52" s="20"/>
      <c r="R52" s="20">
        <v>2.71548E-2</v>
      </c>
      <c r="S52" s="20"/>
      <c r="T52" s="20"/>
      <c r="U52" s="20"/>
      <c r="V52" s="20"/>
      <c r="W52" s="20">
        <v>6.9771899999999998E-2</v>
      </c>
      <c r="X52" s="20"/>
      <c r="Y52" s="20"/>
      <c r="Z52" s="20">
        <v>6.0660100000000002E-2</v>
      </c>
      <c r="AA52" s="20">
        <v>9.6668000000000004E-2</v>
      </c>
      <c r="AB52" s="20">
        <v>3.8081799999999999E-2</v>
      </c>
      <c r="AC52" s="29"/>
      <c r="AD52" s="20">
        <v>8.8501099999999999E-2</v>
      </c>
      <c r="AE52" s="20">
        <v>1.97529E-2</v>
      </c>
      <c r="AF52" s="20">
        <v>2.5726599999999999E-2</v>
      </c>
      <c r="AG52" s="20">
        <v>7.6939999999999995E-2</v>
      </c>
      <c r="AH52" s="20">
        <v>2.8944999999999999E-2</v>
      </c>
      <c r="AI52" s="20">
        <v>7.4772199999999997E-2</v>
      </c>
      <c r="AJ52" s="20"/>
      <c r="AP52" s="74"/>
    </row>
    <row r="53" spans="1:42" x14ac:dyDescent="0.25">
      <c r="B53" s="27"/>
      <c r="C53" s="18"/>
      <c r="D53" s="18"/>
      <c r="E53" s="19"/>
      <c r="F53" s="19"/>
      <c r="G53" s="20">
        <v>0.23543529999999999</v>
      </c>
      <c r="H53" s="20">
        <v>0.53009859999999998</v>
      </c>
      <c r="I53" s="20"/>
      <c r="J53" s="20">
        <v>0.69465849999999996</v>
      </c>
      <c r="K53" s="20"/>
      <c r="L53" s="20"/>
      <c r="M53" s="20">
        <v>0.70082449999999996</v>
      </c>
      <c r="N53" s="20"/>
      <c r="O53" s="20"/>
      <c r="P53" s="20">
        <v>0.53989909999999997</v>
      </c>
      <c r="Q53" s="20"/>
      <c r="R53" s="20">
        <v>0.29129579999999999</v>
      </c>
      <c r="S53" s="20"/>
      <c r="T53" s="20"/>
      <c r="U53" s="20"/>
      <c r="V53" s="20"/>
      <c r="W53" s="20">
        <v>0.41043049999999998</v>
      </c>
      <c r="X53" s="20"/>
      <c r="Y53" s="20"/>
      <c r="Z53" s="20">
        <v>0.2861168</v>
      </c>
      <c r="AA53" s="20">
        <v>0.48116039999999999</v>
      </c>
      <c r="AB53" s="20">
        <v>0.1522589</v>
      </c>
      <c r="AC53" s="29"/>
      <c r="AD53" s="20">
        <v>0.33013039999999999</v>
      </c>
      <c r="AE53" s="20">
        <v>0.16157830000000001</v>
      </c>
      <c r="AF53" s="20">
        <v>0.20951839999999999</v>
      </c>
      <c r="AG53" s="20">
        <v>0.32930739999999997</v>
      </c>
      <c r="AH53" s="20">
        <v>0.20207539999999999</v>
      </c>
      <c r="AI53" s="20">
        <v>0.3841099</v>
      </c>
      <c r="AJ53" s="20"/>
      <c r="AP53" s="74"/>
    </row>
    <row r="54" spans="1:42" s="90" customFormat="1" x14ac:dyDescent="0.25">
      <c r="A54" s="90" t="s">
        <v>48</v>
      </c>
      <c r="B54" s="101" t="s">
        <v>68</v>
      </c>
      <c r="C54" s="102" t="s">
        <v>59</v>
      </c>
      <c r="D54" s="102" t="s">
        <v>61</v>
      </c>
      <c r="E54" s="103">
        <v>9.7259300000000007E-2</v>
      </c>
      <c r="F54" s="103">
        <v>7.3796200000000006E-2</v>
      </c>
      <c r="G54" s="104"/>
      <c r="H54" s="104">
        <v>0.1120684</v>
      </c>
      <c r="I54" s="104">
        <v>9.9876400000000004E-2</v>
      </c>
      <c r="J54" s="104">
        <v>8.7050500000000003E-2</v>
      </c>
      <c r="K54" s="104">
        <v>8.6116200000000004E-2</v>
      </c>
      <c r="L54" s="104"/>
      <c r="M54" s="104">
        <v>7.6645500000000005E-2</v>
      </c>
      <c r="N54" s="104">
        <v>0.10091609999999999</v>
      </c>
      <c r="O54" s="104">
        <v>5.4246599999999999E-2</v>
      </c>
      <c r="P54" s="104">
        <v>5.5274799999999999E-2</v>
      </c>
      <c r="Q54" s="104">
        <v>5.0480799999999999E-2</v>
      </c>
      <c r="R54" s="104">
        <v>8.0849799999999999E-2</v>
      </c>
      <c r="S54" s="104">
        <v>7.8780799999999998E-2</v>
      </c>
      <c r="T54" s="104">
        <v>9.0121000000000007E-2</v>
      </c>
      <c r="U54" s="104"/>
      <c r="V54" s="104">
        <v>7.6286900000000005E-2</v>
      </c>
      <c r="W54" s="104"/>
      <c r="X54" s="104">
        <v>0.1191957</v>
      </c>
      <c r="Y54" s="104">
        <v>8.7966000000000003E-2</v>
      </c>
      <c r="Z54" s="104">
        <v>7.6849399999999998E-2</v>
      </c>
      <c r="AA54" s="104">
        <v>8.6933800000000006E-2</v>
      </c>
      <c r="AB54" s="104">
        <v>6.1510299999999997E-2</v>
      </c>
      <c r="AC54" s="106">
        <v>9.1162000000000007E-2</v>
      </c>
      <c r="AD54" s="104">
        <v>6.1046799999999998E-2</v>
      </c>
      <c r="AE54" s="104">
        <v>8.0609700000000006E-2</v>
      </c>
      <c r="AF54" s="104">
        <v>5.75407E-2</v>
      </c>
      <c r="AG54" s="104">
        <v>8.3060099999999998E-2</v>
      </c>
      <c r="AH54" s="104"/>
      <c r="AI54" s="104">
        <v>5.7634999999999999E-2</v>
      </c>
      <c r="AJ54" s="104"/>
      <c r="AK54" s="129">
        <f>IF(AI54&gt;0,(AI54-AVERAGE(Y54:AH54))/STDEV(reproductie!Y54:AH54),"NA")</f>
        <v>-1.2411207812529893E-2</v>
      </c>
      <c r="AL54" s="105">
        <f>AVERAGE(G54:AI54)</f>
        <v>7.9675970833333318E-2</v>
      </c>
      <c r="AM54" s="105">
        <f>STDEV(G54:AI54)</f>
        <v>1.8319590347837866E-2</v>
      </c>
      <c r="AO54" s="106">
        <v>0.39</v>
      </c>
      <c r="AP54" s="107" t="s">
        <v>21</v>
      </c>
    </row>
    <row r="55" spans="1:42" s="90" customFormat="1" x14ac:dyDescent="0.25">
      <c r="A55" s="156" t="s">
        <v>126</v>
      </c>
      <c r="B55" s="121"/>
      <c r="C55" s="102"/>
      <c r="D55" s="102"/>
      <c r="E55" s="103">
        <v>2.99051E-2</v>
      </c>
      <c r="F55" s="103">
        <v>2.6956000000000001E-2</v>
      </c>
      <c r="G55" s="104"/>
      <c r="H55" s="104">
        <v>5.8906E-2</v>
      </c>
      <c r="I55" s="104">
        <v>5.5541699999999999E-2</v>
      </c>
      <c r="J55" s="104">
        <v>4.0628699999999997E-2</v>
      </c>
      <c r="K55" s="104">
        <v>4.9935599999999997E-2</v>
      </c>
      <c r="L55" s="104"/>
      <c r="M55" s="104">
        <v>4.66624E-2</v>
      </c>
      <c r="N55" s="104">
        <v>5.8498500000000002E-2</v>
      </c>
      <c r="O55" s="104">
        <v>3.2027300000000002E-2</v>
      </c>
      <c r="P55" s="104">
        <v>3.2090100000000003E-2</v>
      </c>
      <c r="Q55" s="104">
        <v>2.4847999999999999E-2</v>
      </c>
      <c r="R55" s="104">
        <v>4.8549700000000001E-2</v>
      </c>
      <c r="S55" s="104">
        <v>4.9135600000000001E-2</v>
      </c>
      <c r="T55" s="104">
        <v>5.7412699999999997E-2</v>
      </c>
      <c r="U55" s="104"/>
      <c r="V55" s="104">
        <v>4.7026400000000003E-2</v>
      </c>
      <c r="W55" s="104"/>
      <c r="X55" s="104">
        <v>7.8034999999999993E-2</v>
      </c>
      <c r="Y55" s="104">
        <v>5.9572100000000003E-2</v>
      </c>
      <c r="Z55" s="104">
        <v>5.0055000000000002E-2</v>
      </c>
      <c r="AA55" s="104">
        <v>4.84956E-2</v>
      </c>
      <c r="AB55" s="104">
        <v>4.1218999999999999E-2</v>
      </c>
      <c r="AC55" s="106">
        <v>5.8774800000000002E-2</v>
      </c>
      <c r="AD55" s="104">
        <v>4.3072399999999997E-2</v>
      </c>
      <c r="AE55" s="104">
        <v>5.2476599999999998E-2</v>
      </c>
      <c r="AF55" s="104">
        <v>3.4611200000000002E-2</v>
      </c>
      <c r="AG55" s="104">
        <v>5.7760100000000002E-2</v>
      </c>
      <c r="AH55" s="104"/>
      <c r="AI55" s="104">
        <v>3.2030000000000003E-2</v>
      </c>
      <c r="AJ55" s="104"/>
      <c r="AO55" s="106"/>
      <c r="AP55" s="107"/>
    </row>
    <row r="56" spans="1:42" s="90" customFormat="1" x14ac:dyDescent="0.25">
      <c r="B56" s="121"/>
      <c r="C56" s="102"/>
      <c r="D56" s="102"/>
      <c r="E56" s="103">
        <v>0.27353810000000001</v>
      </c>
      <c r="F56" s="103">
        <v>0.18643390000000001</v>
      </c>
      <c r="G56" s="104"/>
      <c r="H56" s="104">
        <v>0.20286709999999999</v>
      </c>
      <c r="I56" s="104">
        <v>0.1731134</v>
      </c>
      <c r="J56" s="104">
        <v>0.1767418</v>
      </c>
      <c r="K56" s="104">
        <v>0.1445234</v>
      </c>
      <c r="L56" s="104"/>
      <c r="M56" s="104">
        <v>0.1234005</v>
      </c>
      <c r="N56" s="104">
        <v>0.1685837</v>
      </c>
      <c r="O56" s="104">
        <v>9.0440599999999996E-2</v>
      </c>
      <c r="P56" s="104">
        <v>9.3590499999999993E-2</v>
      </c>
      <c r="Q56" s="104">
        <v>9.9848599999999996E-2</v>
      </c>
      <c r="R56" s="104">
        <v>0.13166530000000001</v>
      </c>
      <c r="S56" s="104">
        <v>0.12398000000000001</v>
      </c>
      <c r="T56" s="104">
        <v>0.13872090000000001</v>
      </c>
      <c r="U56" s="104"/>
      <c r="V56" s="104">
        <v>0.1214335</v>
      </c>
      <c r="W56" s="104"/>
      <c r="X56" s="104">
        <v>0.17787829999999999</v>
      </c>
      <c r="Y56" s="104">
        <v>0.12805069999999999</v>
      </c>
      <c r="Z56" s="104">
        <v>0.1162318</v>
      </c>
      <c r="AA56" s="104">
        <v>0.15100369999999999</v>
      </c>
      <c r="AB56" s="104">
        <v>9.0843999999999994E-2</v>
      </c>
      <c r="AC56" s="106">
        <v>0.13876459999999999</v>
      </c>
      <c r="AD56" s="104">
        <v>8.5849099999999998E-2</v>
      </c>
      <c r="AE56" s="104">
        <v>0.12188499999999999</v>
      </c>
      <c r="AF56" s="104">
        <v>9.4178799999999993E-2</v>
      </c>
      <c r="AG56" s="104">
        <v>0.11805350000000001</v>
      </c>
      <c r="AH56" s="104"/>
      <c r="AI56" s="104">
        <v>0.1015611</v>
      </c>
      <c r="AJ56" s="104"/>
      <c r="AO56" s="106"/>
      <c r="AP56" s="107"/>
    </row>
    <row r="57" spans="1:42" x14ac:dyDescent="0.25">
      <c r="A57" s="13" t="s">
        <v>49</v>
      </c>
      <c r="B57" s="17" t="s">
        <v>68</v>
      </c>
      <c r="C57" s="18" t="s">
        <v>59</v>
      </c>
      <c r="D57" s="18" t="s">
        <v>61</v>
      </c>
      <c r="E57" s="19">
        <v>5.1274300000000002E-2</v>
      </c>
      <c r="F57" s="19">
        <v>0.13141249999999999</v>
      </c>
      <c r="G57" s="20">
        <v>7.46333E-2</v>
      </c>
      <c r="H57" s="20">
        <v>7.9076199999999999E-2</v>
      </c>
      <c r="I57" s="20">
        <v>8.8238399999999995E-2</v>
      </c>
      <c r="J57" s="20">
        <v>5.0537400000000003E-2</v>
      </c>
      <c r="K57" s="20">
        <v>8.6205199999999996E-2</v>
      </c>
      <c r="L57" s="20">
        <v>5.7598499999999997E-2</v>
      </c>
      <c r="M57" s="20">
        <v>0.13101789999999999</v>
      </c>
      <c r="N57" s="20">
        <v>7.8049999999999994E-2</v>
      </c>
      <c r="O57" s="20">
        <v>9.8798800000000006E-2</v>
      </c>
      <c r="P57" s="20">
        <v>5.3200200000000003E-2</v>
      </c>
      <c r="Q57" s="20">
        <v>0.1046381</v>
      </c>
      <c r="R57" s="20">
        <v>0.10468719999999999</v>
      </c>
      <c r="S57" s="20">
        <v>7.39123E-2</v>
      </c>
      <c r="T57" s="20">
        <v>9.8531900000000006E-2</v>
      </c>
      <c r="U57" s="20">
        <v>8.2708299999999998E-2</v>
      </c>
      <c r="V57" s="20">
        <v>0.11409370000000001</v>
      </c>
      <c r="W57" s="20">
        <v>6.2842200000000001E-2</v>
      </c>
      <c r="X57" s="20">
        <v>0.1218451</v>
      </c>
      <c r="Y57" s="20">
        <v>0.1122296</v>
      </c>
      <c r="Z57" s="20">
        <v>0.1137939</v>
      </c>
      <c r="AA57" s="20">
        <v>0.13098190000000001</v>
      </c>
      <c r="AB57" s="20">
        <v>0.11752310000000001</v>
      </c>
      <c r="AC57" s="29">
        <v>0.1048444</v>
      </c>
      <c r="AD57" s="20">
        <v>6.8191000000000002E-2</v>
      </c>
      <c r="AE57" s="20">
        <v>9.2757500000000007E-2</v>
      </c>
      <c r="AF57" s="20">
        <v>6.7864099999999997E-2</v>
      </c>
      <c r="AG57" s="20">
        <v>0.1074452</v>
      </c>
      <c r="AH57" s="20">
        <v>5.9088000000000002E-2</v>
      </c>
      <c r="AI57" s="20">
        <v>0.1119532</v>
      </c>
      <c r="AJ57" s="20"/>
      <c r="AK57" s="164">
        <f>IF(AI57&gt;0,(AI57-AVERAGE(Y57:AH57))/STDEV(reproductie!Y57:AH57),"NA")</f>
        <v>9.833359844105596E-3</v>
      </c>
      <c r="AL57" s="21">
        <f>AVERAGE(G57:AI57)</f>
        <v>9.1285744827586196E-2</v>
      </c>
      <c r="AM57" s="21">
        <f>STDEV(G57:AI57)</f>
        <v>2.3731222346619812E-2</v>
      </c>
      <c r="AO57" s="80">
        <v>0.439</v>
      </c>
      <c r="AP57" s="74" t="s">
        <v>22</v>
      </c>
    </row>
    <row r="58" spans="1:42" x14ac:dyDescent="0.25">
      <c r="A58" s="155" t="s">
        <v>127</v>
      </c>
      <c r="B58" s="27"/>
      <c r="C58" s="18"/>
      <c r="D58" s="18"/>
      <c r="E58" s="19">
        <v>6.9458999999999996E-3</v>
      </c>
      <c r="F58" s="19">
        <v>7.4001600000000001E-2</v>
      </c>
      <c r="G58" s="20">
        <v>4.28954E-2</v>
      </c>
      <c r="H58" s="20">
        <v>4.3357199999999999E-2</v>
      </c>
      <c r="I58" s="20">
        <v>5.5107400000000001E-2</v>
      </c>
      <c r="J58" s="20">
        <v>2.6089999999999999E-2</v>
      </c>
      <c r="K58" s="20">
        <v>5.5143200000000003E-2</v>
      </c>
      <c r="L58" s="20">
        <v>2.9738799999999999E-2</v>
      </c>
      <c r="M58" s="20">
        <v>9.1914200000000001E-2</v>
      </c>
      <c r="N58" s="20">
        <v>4.9335900000000002E-2</v>
      </c>
      <c r="O58" s="20">
        <v>6.8481100000000003E-2</v>
      </c>
      <c r="P58" s="20">
        <v>3.50747E-2</v>
      </c>
      <c r="Q58" s="20">
        <v>7.07314E-2</v>
      </c>
      <c r="R58" s="20">
        <v>7.5154299999999993E-2</v>
      </c>
      <c r="S58" s="20">
        <v>4.82502E-2</v>
      </c>
      <c r="T58" s="20">
        <v>7.0744299999999996E-2</v>
      </c>
      <c r="U58" s="20">
        <v>5.9342899999999997E-2</v>
      </c>
      <c r="V58" s="20">
        <v>8.4594699999999995E-2</v>
      </c>
      <c r="W58" s="20">
        <v>4.2197400000000003E-2</v>
      </c>
      <c r="X58" s="20">
        <v>8.7693300000000002E-2</v>
      </c>
      <c r="Y58" s="20">
        <v>8.5702100000000003E-2</v>
      </c>
      <c r="Z58" s="20">
        <v>8.12499E-2</v>
      </c>
      <c r="AA58" s="20">
        <v>9.2600399999999999E-2</v>
      </c>
      <c r="AB58" s="20">
        <v>8.8762099999999997E-2</v>
      </c>
      <c r="AC58" s="29">
        <v>7.6595700000000003E-2</v>
      </c>
      <c r="AD58" s="20">
        <v>5.08884E-2</v>
      </c>
      <c r="AE58" s="20">
        <v>6.7741300000000004E-2</v>
      </c>
      <c r="AF58" s="20">
        <v>4.5543199999999999E-2</v>
      </c>
      <c r="AG58" s="20">
        <v>8.2789000000000001E-2</v>
      </c>
      <c r="AH58" s="20">
        <v>3.81885E-2</v>
      </c>
      <c r="AI58" s="20">
        <v>7.7012700000000003E-2</v>
      </c>
      <c r="AJ58" s="20"/>
      <c r="AP58" s="74"/>
    </row>
    <row r="59" spans="1:42" x14ac:dyDescent="0.25">
      <c r="B59" s="27"/>
      <c r="C59" s="18"/>
      <c r="D59" s="18"/>
      <c r="E59" s="19">
        <v>0.29458309999999999</v>
      </c>
      <c r="F59" s="19">
        <v>0.22265370000000001</v>
      </c>
      <c r="G59" s="20">
        <v>0.1267441</v>
      </c>
      <c r="H59" s="20">
        <v>0.13991770000000001</v>
      </c>
      <c r="I59" s="20">
        <v>0.13837089999999999</v>
      </c>
      <c r="J59" s="20">
        <v>9.5643500000000006E-2</v>
      </c>
      <c r="K59" s="20">
        <v>0.13231399999999999</v>
      </c>
      <c r="L59" s="20">
        <v>0.1086353</v>
      </c>
      <c r="M59" s="20">
        <v>0.1833979</v>
      </c>
      <c r="N59" s="20">
        <v>0.1213431</v>
      </c>
      <c r="O59" s="20">
        <v>0.1405141</v>
      </c>
      <c r="P59" s="20">
        <v>7.9916600000000004E-2</v>
      </c>
      <c r="Q59" s="20">
        <v>0.15213769999999999</v>
      </c>
      <c r="R59" s="20">
        <v>0.14401839999999999</v>
      </c>
      <c r="S59" s="20">
        <v>0.11162229999999999</v>
      </c>
      <c r="T59" s="20">
        <v>0.13564100000000001</v>
      </c>
      <c r="U59" s="20">
        <v>0.11415699999999999</v>
      </c>
      <c r="V59" s="20">
        <v>0.15216950000000001</v>
      </c>
      <c r="W59" s="20">
        <v>9.2610700000000004E-2</v>
      </c>
      <c r="X59" s="20">
        <v>0.1668647</v>
      </c>
      <c r="Y59" s="20">
        <v>0.14565990000000001</v>
      </c>
      <c r="Z59" s="20">
        <v>0.15714359999999999</v>
      </c>
      <c r="AA59" s="20">
        <v>0.18207989999999999</v>
      </c>
      <c r="AB59" s="20">
        <v>0.1540279</v>
      </c>
      <c r="AC59" s="29">
        <v>0.14191029999999999</v>
      </c>
      <c r="AD59" s="20">
        <v>9.0813599999999994E-2</v>
      </c>
      <c r="AE59" s="20">
        <v>0.1257655</v>
      </c>
      <c r="AF59" s="20">
        <v>9.9978600000000001E-2</v>
      </c>
      <c r="AG59" s="20">
        <v>0.13833699999999999</v>
      </c>
      <c r="AH59" s="20">
        <v>9.0350700000000006E-2</v>
      </c>
      <c r="AI59" s="20">
        <v>0.1599981</v>
      </c>
      <c r="AJ59" s="20"/>
      <c r="AP59" s="74"/>
    </row>
    <row r="60" spans="1:42" s="108" customFormat="1" x14ac:dyDescent="0.25">
      <c r="A60" s="108" t="s">
        <v>51</v>
      </c>
      <c r="B60" s="122" t="s">
        <v>68</v>
      </c>
      <c r="C60" s="123" t="s">
        <v>59</v>
      </c>
      <c r="D60" s="123" t="s">
        <v>61</v>
      </c>
      <c r="E60" s="103"/>
      <c r="F60" s="103"/>
      <c r="G60" s="104"/>
      <c r="H60" s="104">
        <v>0.31435419999999997</v>
      </c>
      <c r="I60" s="104"/>
      <c r="J60" s="104"/>
      <c r="K60" s="104">
        <v>0.30750050000000001</v>
      </c>
      <c r="L60" s="104">
        <v>0.36638120000000002</v>
      </c>
      <c r="M60" s="104">
        <v>0.43465939999999997</v>
      </c>
      <c r="N60" s="104">
        <v>0.32134420000000002</v>
      </c>
      <c r="O60" s="104"/>
      <c r="P60" s="104"/>
      <c r="Q60" s="104">
        <v>0.19440470000000001</v>
      </c>
      <c r="R60" s="104">
        <v>0.15672259999999999</v>
      </c>
      <c r="S60" s="104">
        <v>0.2100109</v>
      </c>
      <c r="T60" s="104">
        <v>0.53896330000000003</v>
      </c>
      <c r="U60" s="104">
        <v>0.42848259999999999</v>
      </c>
      <c r="V60" s="104">
        <v>0.2030767</v>
      </c>
      <c r="W60" s="104">
        <v>0.59359640000000002</v>
      </c>
      <c r="X60" s="104">
        <v>0.60417690000000002</v>
      </c>
      <c r="Y60" s="104">
        <v>0.38492480000000001</v>
      </c>
      <c r="Z60" s="104">
        <v>0.11285729999999999</v>
      </c>
      <c r="AA60" s="104">
        <v>0.17242689999999999</v>
      </c>
      <c r="AB60" s="104"/>
      <c r="AC60" s="106"/>
      <c r="AD60" s="104">
        <v>0.24574699999999999</v>
      </c>
      <c r="AE60" s="104">
        <v>0.30202479999999998</v>
      </c>
      <c r="AF60" s="104">
        <v>0.19594159999999999</v>
      </c>
      <c r="AG60" s="104">
        <v>0.10787869999999999</v>
      </c>
      <c r="AH60" s="104">
        <v>9.1733200000000001E-2</v>
      </c>
      <c r="AI60" s="104"/>
      <c r="AJ60" s="104"/>
      <c r="AK60" s="129" t="str">
        <f>IF(AI60&gt;0,(AI60-AVERAGE(Y60:AH60))/STDEV(reproductie!Y60:AH60),"NA")</f>
        <v>NA</v>
      </c>
      <c r="AL60" s="105">
        <f>AVERAGE(G60:AI60)</f>
        <v>0.29939085238095237</v>
      </c>
      <c r="AM60" s="105">
        <f>STDEV(G60:AI60)</f>
        <v>0.15448707318725924</v>
      </c>
      <c r="AO60" s="124">
        <v>0.222</v>
      </c>
      <c r="AP60" s="125" t="s">
        <v>24</v>
      </c>
    </row>
    <row r="61" spans="1:42" s="114" customFormat="1" x14ac:dyDescent="0.25">
      <c r="A61" s="156" t="s">
        <v>136</v>
      </c>
      <c r="B61" s="121"/>
      <c r="C61" s="102"/>
      <c r="D61" s="102"/>
      <c r="E61" s="103"/>
      <c r="F61" s="103"/>
      <c r="G61" s="104"/>
      <c r="H61" s="104">
        <v>2.7700200000000001E-2</v>
      </c>
      <c r="I61" s="104"/>
      <c r="J61" s="104"/>
      <c r="K61" s="104">
        <v>5.6661200000000002E-2</v>
      </c>
      <c r="L61" s="104">
        <v>2.8803499999999999E-2</v>
      </c>
      <c r="M61" s="104">
        <v>7.0212899999999995E-2</v>
      </c>
      <c r="N61" s="104">
        <v>5.93406E-2</v>
      </c>
      <c r="O61" s="104"/>
      <c r="P61" s="104"/>
      <c r="Q61" s="104">
        <v>2.12981E-2</v>
      </c>
      <c r="R61" s="104">
        <v>1.78567E-2</v>
      </c>
      <c r="S61" s="104">
        <v>2.28947E-2</v>
      </c>
      <c r="T61" s="104">
        <v>6.3287800000000005E-2</v>
      </c>
      <c r="U61" s="104">
        <v>9.4269599999999995E-2</v>
      </c>
      <c r="V61" s="104">
        <v>4.1999099999999998E-2</v>
      </c>
      <c r="W61" s="104">
        <v>0.1408886</v>
      </c>
      <c r="X61" s="104">
        <v>0.1131016</v>
      </c>
      <c r="Y61" s="104">
        <v>0.1268831</v>
      </c>
      <c r="Z61" s="104">
        <v>1.3853300000000001E-2</v>
      </c>
      <c r="AA61" s="104">
        <v>3.7006900000000002E-2</v>
      </c>
      <c r="AB61" s="104"/>
      <c r="AC61" s="106"/>
      <c r="AD61" s="104">
        <v>9.2948299999999998E-2</v>
      </c>
      <c r="AE61" s="104">
        <v>0.1198432</v>
      </c>
      <c r="AF61" s="104">
        <v>5.5230000000000001E-2</v>
      </c>
      <c r="AG61" s="104">
        <v>2.3783700000000001E-2</v>
      </c>
      <c r="AH61" s="104">
        <v>1.11994E-2</v>
      </c>
      <c r="AI61" s="104"/>
      <c r="AJ61" s="104"/>
      <c r="AO61" s="117"/>
      <c r="AP61" s="107"/>
    </row>
    <row r="62" spans="1:42" s="114" customFormat="1" x14ac:dyDescent="0.25">
      <c r="A62" s="90"/>
      <c r="B62" s="121"/>
      <c r="C62" s="102"/>
      <c r="D62" s="102"/>
      <c r="E62" s="103"/>
      <c r="F62" s="103"/>
      <c r="G62" s="104"/>
      <c r="H62" s="104">
        <v>0.88064410000000004</v>
      </c>
      <c r="I62" s="104"/>
      <c r="J62" s="104"/>
      <c r="K62" s="104">
        <v>0.76650370000000001</v>
      </c>
      <c r="L62" s="104">
        <v>0.91852599999999995</v>
      </c>
      <c r="M62" s="104">
        <v>0.88672260000000003</v>
      </c>
      <c r="N62" s="104">
        <v>0.78041470000000002</v>
      </c>
      <c r="O62" s="104"/>
      <c r="P62" s="104"/>
      <c r="Q62" s="104">
        <v>0.72796640000000001</v>
      </c>
      <c r="R62" s="104">
        <v>0.65514240000000001</v>
      </c>
      <c r="S62" s="104">
        <v>0.75100339999999999</v>
      </c>
      <c r="T62" s="104">
        <v>0.95289040000000003</v>
      </c>
      <c r="U62" s="104">
        <v>0.84376240000000002</v>
      </c>
      <c r="V62" s="104">
        <v>0.59696850000000001</v>
      </c>
      <c r="W62" s="104">
        <v>0.92861689999999997</v>
      </c>
      <c r="X62" s="104">
        <v>0.94810499999999998</v>
      </c>
      <c r="Y62" s="104">
        <v>0.72936639999999997</v>
      </c>
      <c r="Z62" s="104">
        <v>0.53532069999999998</v>
      </c>
      <c r="AA62" s="104">
        <v>0.53043560000000001</v>
      </c>
      <c r="AB62" s="104"/>
      <c r="AC62" s="106"/>
      <c r="AD62" s="104">
        <v>0.50882539999999998</v>
      </c>
      <c r="AE62" s="104">
        <v>0.57897509999999996</v>
      </c>
      <c r="AF62" s="104">
        <v>0.50393080000000001</v>
      </c>
      <c r="AG62" s="104">
        <v>0.37507439999999997</v>
      </c>
      <c r="AH62" s="104">
        <v>0.47385519999999998</v>
      </c>
      <c r="AI62" s="104"/>
      <c r="AJ62" s="104"/>
      <c r="AO62" s="117"/>
      <c r="AP62" s="107"/>
    </row>
    <row r="63" spans="1:42" x14ac:dyDescent="0.25">
      <c r="A63" s="13" t="s">
        <v>54</v>
      </c>
      <c r="B63" s="17" t="s">
        <v>68</v>
      </c>
      <c r="C63" s="18" t="s">
        <v>58</v>
      </c>
      <c r="D63" s="18" t="s">
        <v>60</v>
      </c>
      <c r="E63" s="19">
        <v>8.1841899999999995E-2</v>
      </c>
      <c r="F63" s="19"/>
      <c r="G63" s="20"/>
      <c r="H63" s="20">
        <v>8.8402499999999995E-2</v>
      </c>
      <c r="I63" s="20">
        <v>7.3539400000000005E-2</v>
      </c>
      <c r="J63" s="20"/>
      <c r="K63" s="20">
        <v>9.6410700000000002E-2</v>
      </c>
      <c r="L63" s="20">
        <v>0.1061979</v>
      </c>
      <c r="M63" s="20">
        <v>0.113631</v>
      </c>
      <c r="N63" s="20">
        <v>0.1125193</v>
      </c>
      <c r="O63" s="20">
        <v>0.10233879999999999</v>
      </c>
      <c r="P63" s="20">
        <v>8.5656599999999999E-2</v>
      </c>
      <c r="Q63" s="20"/>
      <c r="R63" s="20">
        <v>8.4404900000000005E-2</v>
      </c>
      <c r="S63" s="20">
        <v>0.1064147</v>
      </c>
      <c r="T63" s="20">
        <v>9.22703E-2</v>
      </c>
      <c r="U63" s="20">
        <v>0.13861860000000001</v>
      </c>
      <c r="V63" s="20">
        <v>7.9039799999999993E-2</v>
      </c>
      <c r="W63" s="20">
        <v>5.65021E-2</v>
      </c>
      <c r="X63" s="20">
        <v>0.13786799999999999</v>
      </c>
      <c r="Y63" s="20">
        <v>0.10133929999999999</v>
      </c>
      <c r="Z63" s="20">
        <v>5.0409500000000003E-2</v>
      </c>
      <c r="AA63" s="20">
        <v>0.1596622</v>
      </c>
      <c r="AB63" s="20">
        <v>5.48084E-2</v>
      </c>
      <c r="AC63" s="29">
        <v>8.2183000000000006E-2</v>
      </c>
      <c r="AD63" s="20">
        <v>9.1859700000000002E-2</v>
      </c>
      <c r="AE63" s="20">
        <v>8.7781899999999996E-2</v>
      </c>
      <c r="AF63" s="20">
        <v>0.1232371</v>
      </c>
      <c r="AG63" s="20">
        <v>8.8457800000000003E-2</v>
      </c>
      <c r="AH63" s="20">
        <v>0.1127995</v>
      </c>
      <c r="AI63" s="20">
        <v>0.12867339999999999</v>
      </c>
      <c r="AJ63" s="20"/>
      <c r="AK63" s="164">
        <f>IF(AI63&gt;0,(AI63-AVERAGE(Y63:AH63))/STDEV(reproductie!Y63:AH63),"NA")</f>
        <v>5.9750910924358441E-2</v>
      </c>
      <c r="AL63" s="21">
        <f>AVERAGE(G63:AI63)</f>
        <v>9.8270246153846136E-2</v>
      </c>
      <c r="AM63" s="21">
        <f>STDEV(G63:AI63)</f>
        <v>2.6243346191310812E-2</v>
      </c>
      <c r="AO63" s="80">
        <v>0.35099999999999998</v>
      </c>
      <c r="AP63" s="74" t="s">
        <v>27</v>
      </c>
    </row>
    <row r="64" spans="1:42" x14ac:dyDescent="0.25">
      <c r="A64" s="155" t="s">
        <v>143</v>
      </c>
      <c r="B64" s="27"/>
      <c r="C64" s="18"/>
      <c r="D64" s="18"/>
      <c r="E64" s="19">
        <v>3.5716199999999997E-2</v>
      </c>
      <c r="F64" s="19"/>
      <c r="G64" s="20"/>
      <c r="H64" s="20">
        <v>4.49431E-2</v>
      </c>
      <c r="I64" s="20">
        <v>3.6025099999999997E-2</v>
      </c>
      <c r="J64" s="20"/>
      <c r="K64" s="20">
        <v>5.0780899999999997E-2</v>
      </c>
      <c r="L64" s="20">
        <v>5.8954699999999999E-2</v>
      </c>
      <c r="M64" s="20">
        <v>6.8910600000000002E-2</v>
      </c>
      <c r="N64" s="20">
        <v>7.0032300000000006E-2</v>
      </c>
      <c r="O64" s="20">
        <v>6.5602099999999997E-2</v>
      </c>
      <c r="P64" s="20">
        <v>5.0467900000000003E-2</v>
      </c>
      <c r="Q64" s="20"/>
      <c r="R64" s="20">
        <v>3.7019700000000003E-2</v>
      </c>
      <c r="S64" s="20">
        <v>5.5751099999999998E-2</v>
      </c>
      <c r="T64" s="20">
        <v>5.5132500000000001E-2</v>
      </c>
      <c r="U64" s="20">
        <v>8.3921700000000002E-2</v>
      </c>
      <c r="V64" s="20">
        <v>4.2762300000000003E-2</v>
      </c>
      <c r="W64" s="20">
        <v>2.9731799999999999E-2</v>
      </c>
      <c r="X64" s="20">
        <v>8.7428199999999998E-2</v>
      </c>
      <c r="Y64" s="20">
        <v>5.8655600000000002E-2</v>
      </c>
      <c r="Z64" s="20">
        <v>2.35871E-2</v>
      </c>
      <c r="AA64" s="20">
        <v>9.6579700000000004E-2</v>
      </c>
      <c r="AB64" s="20">
        <v>2.8862800000000001E-2</v>
      </c>
      <c r="AC64" s="29">
        <v>4.6558099999999998E-2</v>
      </c>
      <c r="AD64" s="20">
        <v>5.6463399999999997E-2</v>
      </c>
      <c r="AE64" s="20">
        <v>4.2854099999999999E-2</v>
      </c>
      <c r="AF64" s="20">
        <v>7.2216900000000001E-2</v>
      </c>
      <c r="AG64" s="20">
        <v>4.7739400000000001E-2</v>
      </c>
      <c r="AH64" s="20">
        <v>5.8951099999999999E-2</v>
      </c>
      <c r="AI64" s="20">
        <v>7.3781799999999995E-2</v>
      </c>
      <c r="AJ64" s="20"/>
      <c r="AP64" s="74"/>
    </row>
    <row r="65" spans="1:42" x14ac:dyDescent="0.25">
      <c r="B65" s="27"/>
      <c r="C65" s="18"/>
      <c r="D65" s="18"/>
      <c r="E65" s="19">
        <v>0.17662539999999999</v>
      </c>
      <c r="F65" s="19"/>
      <c r="G65" s="20"/>
      <c r="H65" s="20">
        <v>0.16655790000000001</v>
      </c>
      <c r="I65" s="20">
        <v>0.14427229999999999</v>
      </c>
      <c r="J65" s="20"/>
      <c r="K65" s="20">
        <v>0.1754629</v>
      </c>
      <c r="L65" s="20">
        <v>0.18390100000000001</v>
      </c>
      <c r="M65" s="20">
        <v>0.18170929999999999</v>
      </c>
      <c r="N65" s="20">
        <v>0.1759067</v>
      </c>
      <c r="O65" s="20">
        <v>0.15620870000000001</v>
      </c>
      <c r="P65" s="20">
        <v>0.14171880000000001</v>
      </c>
      <c r="Q65" s="20"/>
      <c r="R65" s="20">
        <v>0.18104029999999999</v>
      </c>
      <c r="S65" s="20">
        <v>0.1936754</v>
      </c>
      <c r="T65" s="20">
        <v>0.1504414</v>
      </c>
      <c r="U65" s="20">
        <v>0.22038840000000001</v>
      </c>
      <c r="V65" s="20">
        <v>0.14154249999999999</v>
      </c>
      <c r="W65" s="20">
        <v>0.10477350000000001</v>
      </c>
      <c r="X65" s="20">
        <v>0.2106895</v>
      </c>
      <c r="Y65" s="20">
        <v>0.16949120000000001</v>
      </c>
      <c r="Z65" s="20">
        <v>0.1044702</v>
      </c>
      <c r="AA65" s="20">
        <v>0.25243500000000002</v>
      </c>
      <c r="AB65" s="20">
        <v>0.1016362</v>
      </c>
      <c r="AC65" s="29">
        <v>0.14103489999999999</v>
      </c>
      <c r="AD65" s="20">
        <v>0.14601169999999999</v>
      </c>
      <c r="AE65" s="20">
        <v>0.1713779</v>
      </c>
      <c r="AF65" s="20">
        <v>0.20243739999999999</v>
      </c>
      <c r="AG65" s="20">
        <v>0.15813859999999999</v>
      </c>
      <c r="AH65" s="20">
        <v>0.2051142</v>
      </c>
      <c r="AI65" s="20">
        <v>0.21492649999999999</v>
      </c>
      <c r="AJ65" s="20"/>
      <c r="AP65" s="74"/>
    </row>
    <row r="66" spans="1:42" x14ac:dyDescent="0.25">
      <c r="B66" s="27"/>
      <c r="C66" s="18"/>
      <c r="D66" s="18"/>
      <c r="E66" s="39"/>
      <c r="F66" s="19"/>
      <c r="G66" s="40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1"/>
      <c r="AP66" s="74"/>
    </row>
    <row r="67" spans="1:42" x14ac:dyDescent="0.25">
      <c r="F67" s="43"/>
    </row>
    <row r="68" spans="1:42" ht="12.5" x14ac:dyDescent="0.25">
      <c r="A68" s="16"/>
      <c r="E68" s="11"/>
      <c r="F68" s="11">
        <v>1995</v>
      </c>
      <c r="G68" s="134">
        <v>1996</v>
      </c>
      <c r="H68" s="135">
        <v>1997</v>
      </c>
      <c r="I68" s="135">
        <v>1998</v>
      </c>
      <c r="J68" s="135">
        <v>1999</v>
      </c>
      <c r="K68" s="135">
        <v>2000</v>
      </c>
      <c r="L68" s="135">
        <v>2001</v>
      </c>
      <c r="M68" s="135">
        <v>2002</v>
      </c>
      <c r="N68" s="135">
        <v>2003</v>
      </c>
      <c r="O68" s="135">
        <v>2004</v>
      </c>
      <c r="P68" s="135">
        <v>2005</v>
      </c>
      <c r="Q68" s="135">
        <v>2006</v>
      </c>
      <c r="R68" s="134">
        <v>2007</v>
      </c>
      <c r="S68" s="134">
        <v>2008</v>
      </c>
      <c r="T68" s="134">
        <v>2009</v>
      </c>
      <c r="U68" s="134">
        <v>2010</v>
      </c>
      <c r="V68" s="134">
        <v>2011</v>
      </c>
      <c r="W68" s="134">
        <v>2012</v>
      </c>
      <c r="X68" s="134">
        <v>2013</v>
      </c>
      <c r="Y68" s="134">
        <v>2014</v>
      </c>
      <c r="Z68" s="134">
        <v>2015</v>
      </c>
      <c r="AA68" s="134">
        <v>2016</v>
      </c>
      <c r="AB68" s="134">
        <v>2017</v>
      </c>
      <c r="AC68" s="134">
        <v>2018</v>
      </c>
      <c r="AD68" s="134">
        <v>2019</v>
      </c>
      <c r="AE68" s="134">
        <v>2020</v>
      </c>
      <c r="AF68" s="134">
        <v>2021</v>
      </c>
      <c r="AG68" s="134">
        <v>2022</v>
      </c>
      <c r="AH68" s="134">
        <v>2023</v>
      </c>
      <c r="AI68" s="134">
        <v>2024</v>
      </c>
      <c r="AJ68" s="15"/>
      <c r="AK68" s="15" t="s">
        <v>165</v>
      </c>
      <c r="AL68" s="160" t="s">
        <v>71</v>
      </c>
      <c r="AM68" s="160" t="s">
        <v>72</v>
      </c>
      <c r="AN68" s="44" t="s">
        <v>70</v>
      </c>
      <c r="AO68" s="79"/>
    </row>
    <row r="69" spans="1:42" ht="12.5" x14ac:dyDescent="0.25">
      <c r="A69" s="16"/>
      <c r="E69" s="11"/>
      <c r="F69" s="11"/>
      <c r="G69" s="1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L69" s="44"/>
      <c r="AM69" s="44"/>
      <c r="AN69" s="44"/>
      <c r="AO69" s="79"/>
    </row>
    <row r="70" spans="1:42" ht="12.5" x14ac:dyDescent="0.25">
      <c r="A70" s="62" t="s">
        <v>101</v>
      </c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L70" s="44"/>
      <c r="AM70" s="44"/>
      <c r="AN70" s="44"/>
      <c r="AO70" s="79"/>
    </row>
    <row r="71" spans="1:42" ht="13" x14ac:dyDescent="0.3">
      <c r="A71" s="2" t="s">
        <v>94</v>
      </c>
      <c r="G71" s="64">
        <f t="shared" ref="G71:AI71" si="0">AVERAGE(G3,G6,G9,G12,G15,G18,G21,G24,G27,G30,G33,G36,G39,G42,G45,G48,G51,G54,G57,G60,G63)</f>
        <v>8.9097245454545448E-2</v>
      </c>
      <c r="H71" s="64">
        <f t="shared" si="0"/>
        <v>0.10848367999999999</v>
      </c>
      <c r="I71" s="64">
        <f t="shared" si="0"/>
        <v>8.7112372727272722E-2</v>
      </c>
      <c r="J71" s="64">
        <f t="shared" si="0"/>
        <v>8.8878093750000012E-2</v>
      </c>
      <c r="K71" s="64">
        <f t="shared" si="0"/>
        <v>0.10199526923076922</v>
      </c>
      <c r="L71" s="64">
        <f t="shared" si="0"/>
        <v>0.10113043846153845</v>
      </c>
      <c r="M71" s="64">
        <f t="shared" si="0"/>
        <v>0.13877792857142857</v>
      </c>
      <c r="N71" s="64">
        <f t="shared" si="0"/>
        <v>0.10768625714285714</v>
      </c>
      <c r="O71" s="64">
        <f t="shared" si="0"/>
        <v>7.7213766666666656E-2</v>
      </c>
      <c r="P71" s="64">
        <f t="shared" si="0"/>
        <v>0.10549254615384616</v>
      </c>
      <c r="Q71" s="64">
        <f t="shared" si="0"/>
        <v>9.2054864285714286E-2</v>
      </c>
      <c r="R71" s="64">
        <f t="shared" si="0"/>
        <v>8.9845882352941178E-2</v>
      </c>
      <c r="S71" s="64">
        <f t="shared" si="0"/>
        <v>0.10475642500000003</v>
      </c>
      <c r="T71" s="64">
        <f t="shared" si="0"/>
        <v>0.10995018333333334</v>
      </c>
      <c r="U71" s="64">
        <f t="shared" si="0"/>
        <v>0.12835217647058822</v>
      </c>
      <c r="V71" s="64">
        <f t="shared" si="0"/>
        <v>8.7320949999999994E-2</v>
      </c>
      <c r="W71" s="64">
        <f t="shared" si="0"/>
        <v>0.1313269</v>
      </c>
      <c r="X71" s="64">
        <f t="shared" si="0"/>
        <v>0.15145810625</v>
      </c>
      <c r="Y71" s="64">
        <f t="shared" si="0"/>
        <v>0.12517098333333332</v>
      </c>
      <c r="Z71" s="64">
        <f t="shared" si="0"/>
        <v>8.6400777777777785E-2</v>
      </c>
      <c r="AA71" s="64">
        <f t="shared" si="0"/>
        <v>0.11028400499999999</v>
      </c>
      <c r="AB71" s="64">
        <f t="shared" si="0"/>
        <v>8.8321694117647065E-2</v>
      </c>
      <c r="AC71" s="64">
        <f t="shared" si="0"/>
        <v>0.10836700625000001</v>
      </c>
      <c r="AD71" s="64">
        <f t="shared" si="0"/>
        <v>0.10412196111111111</v>
      </c>
      <c r="AE71" s="64">
        <f t="shared" si="0"/>
        <v>0.1068633052631579</v>
      </c>
      <c r="AF71" s="64">
        <f t="shared" ref="AF71:AH71" si="1">AVERAGE(AF3,AF6,AF9,AF12,AF15,AF18,AF21,AF24,AF27,AF30,AF33,AF36,AF39,AF42,AF45,AF48,AF51,AF54,AF57,AF60,AF63)</f>
        <v>0.10103250555555558</v>
      </c>
      <c r="AG71" s="64">
        <f t="shared" si="1"/>
        <v>9.975386111111112E-2</v>
      </c>
      <c r="AH71" s="64">
        <f t="shared" si="1"/>
        <v>9.1249193333333339E-2</v>
      </c>
      <c r="AI71" s="64">
        <f t="shared" si="0"/>
        <v>0.10187670666666668</v>
      </c>
      <c r="AJ71" s="15"/>
      <c r="AK71" s="21">
        <f>(AI71-AVERAGE(Y71:AH71))/STDEV(reproductie!Y71:AH71)</f>
        <v>-1.045323856895662E-3</v>
      </c>
      <c r="AL71" s="44"/>
      <c r="AM71" s="44"/>
      <c r="AN71" s="44"/>
      <c r="AO71" s="79"/>
    </row>
    <row r="72" spans="1:42" ht="13" x14ac:dyDescent="0.3">
      <c r="A72" s="2" t="s">
        <v>89</v>
      </c>
      <c r="G72" s="39">
        <f t="shared" ref="G72:AI72" si="2">STDEV(G3,G6,G9,G12,G15,G18,G21,G24,G27,G30,G33,G36,G39,G42,G45,G48,G51,G54,G57,G60,G63)</f>
        <v>2.3014322263988713E-2</v>
      </c>
      <c r="H72" s="39">
        <f t="shared" si="2"/>
        <v>6.7440389578693888E-2</v>
      </c>
      <c r="I72" s="39">
        <f t="shared" si="2"/>
        <v>3.0739753105420105E-2</v>
      </c>
      <c r="J72" s="39">
        <f t="shared" si="2"/>
        <v>5.8555975773049475E-2</v>
      </c>
      <c r="K72" s="39">
        <f t="shared" si="2"/>
        <v>6.7877366455424443E-2</v>
      </c>
      <c r="L72" s="39">
        <f t="shared" si="2"/>
        <v>8.4547866269227834E-2</v>
      </c>
      <c r="M72" s="39">
        <f t="shared" si="2"/>
        <v>0.10721834005672315</v>
      </c>
      <c r="N72" s="39">
        <f t="shared" si="2"/>
        <v>6.4488883404145006E-2</v>
      </c>
      <c r="O72" s="39">
        <f t="shared" si="2"/>
        <v>2.1099277429867148E-2</v>
      </c>
      <c r="P72" s="39">
        <f t="shared" si="2"/>
        <v>7.1888598083639274E-2</v>
      </c>
      <c r="Q72" s="39">
        <f t="shared" si="2"/>
        <v>4.2968372704397503E-2</v>
      </c>
      <c r="R72" s="39">
        <f t="shared" si="2"/>
        <v>2.8858210356331796E-2</v>
      </c>
      <c r="S72" s="39">
        <f t="shared" si="2"/>
        <v>4.363276870658099E-2</v>
      </c>
      <c r="T72" s="39">
        <f t="shared" si="2"/>
        <v>0.10900581954173903</v>
      </c>
      <c r="U72" s="39">
        <f t="shared" si="2"/>
        <v>8.4209892033222031E-2</v>
      </c>
      <c r="V72" s="39">
        <f t="shared" si="2"/>
        <v>3.6265155406326383E-2</v>
      </c>
      <c r="W72" s="39">
        <f t="shared" si="2"/>
        <v>0.12930007829528758</v>
      </c>
      <c r="X72" s="39">
        <f t="shared" si="2"/>
        <v>0.12700704903694371</v>
      </c>
      <c r="Y72" s="39">
        <f t="shared" si="2"/>
        <v>8.1206952242253216E-2</v>
      </c>
      <c r="Z72" s="39">
        <f t="shared" si="2"/>
        <v>3.1724183826585789E-2</v>
      </c>
      <c r="AA72" s="39">
        <f t="shared" si="2"/>
        <v>5.2859948117489286E-2</v>
      </c>
      <c r="AB72" s="39">
        <f t="shared" si="2"/>
        <v>3.0561658947475968E-2</v>
      </c>
      <c r="AC72" s="39">
        <f t="shared" si="2"/>
        <v>2.4627248487301419E-2</v>
      </c>
      <c r="AD72" s="39">
        <f t="shared" si="2"/>
        <v>5.5446687575142435E-2</v>
      </c>
      <c r="AE72" s="39">
        <f t="shared" si="2"/>
        <v>6.3939689317664139E-2</v>
      </c>
      <c r="AF72" s="39">
        <f t="shared" ref="AF72:AH72" si="3">STDEV(AF3,AF6,AF9,AF12,AF15,AF18,AF21,AF24,AF27,AF30,AF33,AF36,AF39,AF42,AF45,AF48,AF51,AF54,AF57,AF60,AF63)</f>
        <v>4.6084513373117239E-2</v>
      </c>
      <c r="AG72" s="39">
        <f t="shared" si="3"/>
        <v>3.2179371280337515E-2</v>
      </c>
      <c r="AH72" s="39">
        <f t="shared" si="3"/>
        <v>2.8013486782605904E-2</v>
      </c>
      <c r="AI72" s="39">
        <f t="shared" si="2"/>
        <v>3.2752808977736435E-2</v>
      </c>
      <c r="AJ72" s="15"/>
      <c r="AL72" s="44"/>
      <c r="AM72" s="44"/>
      <c r="AN72" s="44"/>
      <c r="AO72" s="79"/>
    </row>
    <row r="73" spans="1:42" ht="13" x14ac:dyDescent="0.3">
      <c r="A73" s="2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15"/>
      <c r="AL73" s="44"/>
      <c r="AM73" s="44"/>
      <c r="AN73" s="44"/>
      <c r="AO73" s="79"/>
    </row>
    <row r="74" spans="1:42" ht="13" x14ac:dyDescent="0.3">
      <c r="A74" s="2" t="s">
        <v>95</v>
      </c>
      <c r="G74" s="64">
        <f t="shared" ref="G74:AI74" si="4">AVERAGE(G15,G24,G27,G30,G33,G36,G39,G48)</f>
        <v>8.3314275000000007E-2</v>
      </c>
      <c r="H74" s="64">
        <f t="shared" si="4"/>
        <v>7.7808249999999995E-2</v>
      </c>
      <c r="I74" s="64">
        <f t="shared" si="4"/>
        <v>6.6932049999999993E-2</v>
      </c>
      <c r="J74" s="64">
        <f t="shared" si="4"/>
        <v>7.4632733333333326E-2</v>
      </c>
      <c r="K74" s="64">
        <f t="shared" si="4"/>
        <v>6.3392860000000009E-2</v>
      </c>
      <c r="L74" s="64">
        <f t="shared" si="4"/>
        <v>6.120608000000001E-2</v>
      </c>
      <c r="M74" s="64">
        <f t="shared" si="4"/>
        <v>7.7954599999999999E-2</v>
      </c>
      <c r="N74" s="64">
        <f t="shared" si="4"/>
        <v>8.3258616666666674E-2</v>
      </c>
      <c r="O74" s="64">
        <f t="shared" si="4"/>
        <v>7.9887975E-2</v>
      </c>
      <c r="P74" s="64">
        <f t="shared" si="4"/>
        <v>7.6888899999999996E-2</v>
      </c>
      <c r="Q74" s="64">
        <f t="shared" si="4"/>
        <v>7.1855699999999995E-2</v>
      </c>
      <c r="R74" s="64">
        <f t="shared" si="4"/>
        <v>9.1547500000000004E-2</v>
      </c>
      <c r="S74" s="64">
        <f t="shared" si="4"/>
        <v>9.6791274999999996E-2</v>
      </c>
      <c r="T74" s="64">
        <f t="shared" si="4"/>
        <v>8.54686375E-2</v>
      </c>
      <c r="U74" s="64">
        <f t="shared" si="4"/>
        <v>0.10315088571428573</v>
      </c>
      <c r="V74" s="64">
        <f t="shared" si="4"/>
        <v>7.6504200000000008E-2</v>
      </c>
      <c r="W74" s="64">
        <f t="shared" si="4"/>
        <v>9.8756183333333344E-2</v>
      </c>
      <c r="X74" s="64">
        <f t="shared" si="4"/>
        <v>9.7418740000000018E-2</v>
      </c>
      <c r="Y74" s="64">
        <f t="shared" si="4"/>
        <v>8.0612414285714293E-2</v>
      </c>
      <c r="Z74" s="64">
        <f t="shared" si="4"/>
        <v>7.4040328571428574E-2</v>
      </c>
      <c r="AA74" s="64">
        <f t="shared" si="4"/>
        <v>7.8336171428571424E-2</v>
      </c>
      <c r="AB74" s="64">
        <f t="shared" si="4"/>
        <v>7.7735057142857139E-2</v>
      </c>
      <c r="AC74" s="64">
        <f t="shared" si="4"/>
        <v>0.1067688</v>
      </c>
      <c r="AD74" s="64">
        <f t="shared" si="4"/>
        <v>6.9851999999999997E-2</v>
      </c>
      <c r="AE74" s="64">
        <f t="shared" si="4"/>
        <v>8.0759783333333321E-2</v>
      </c>
      <c r="AF74" s="64">
        <f t="shared" ref="AF74:AH74" si="5">AVERAGE(AF15,AF24,AF27,AF30,AF33,AF36,AF39,AF48)</f>
        <v>7.805187999999999E-2</v>
      </c>
      <c r="AG74" s="64">
        <f t="shared" si="5"/>
        <v>9.0216749999999998E-2</v>
      </c>
      <c r="AH74" s="64">
        <f t="shared" si="5"/>
        <v>6.6055799999999998E-2</v>
      </c>
      <c r="AI74" s="64">
        <f t="shared" si="4"/>
        <v>8.9666479999999993E-2</v>
      </c>
      <c r="AJ74" s="15"/>
      <c r="AK74" s="164">
        <f>IF(AI74&gt;0,(AI74-AVERAGE(Y74:AH74))/STDEV(reproductie!Y74:AH74),"NA")</f>
        <v>4.6841880173771798E-2</v>
      </c>
      <c r="AL74" s="44"/>
      <c r="AM74" s="44"/>
      <c r="AN74" s="44"/>
      <c r="AO74" s="79"/>
    </row>
    <row r="75" spans="1:42" ht="13" x14ac:dyDescent="0.3">
      <c r="A75" s="2" t="s">
        <v>89</v>
      </c>
      <c r="G75" s="66">
        <f t="shared" ref="G75:AI75" si="6">STDEV(G15,G24,G27,G30,G33,G36,G39,G48)</f>
        <v>1.2803033332085722E-2</v>
      </c>
      <c r="H75" s="66">
        <f t="shared" si="6"/>
        <v>3.0703173530272111E-2</v>
      </c>
      <c r="I75" s="66">
        <f t="shared" si="6"/>
        <v>7.0768921227235522E-3</v>
      </c>
      <c r="J75" s="66">
        <f t="shared" si="6"/>
        <v>1.6990652850631352E-2</v>
      </c>
      <c r="K75" s="66">
        <f t="shared" si="6"/>
        <v>1.1927234428106104E-2</v>
      </c>
      <c r="L75" s="66">
        <f t="shared" si="6"/>
        <v>1.1442521262466577E-2</v>
      </c>
      <c r="M75" s="66">
        <f t="shared" si="6"/>
        <v>2.1175518290705426E-2</v>
      </c>
      <c r="N75" s="66">
        <f t="shared" si="6"/>
        <v>2.0929176860489871E-2</v>
      </c>
      <c r="O75" s="66">
        <f t="shared" si="6"/>
        <v>1.9808851328362468E-2</v>
      </c>
      <c r="P75" s="66">
        <f t="shared" si="6"/>
        <v>1.5806870888477584E-2</v>
      </c>
      <c r="Q75" s="66">
        <f t="shared" si="6"/>
        <v>1.5349179467482965E-2</v>
      </c>
      <c r="R75" s="66">
        <f t="shared" si="6"/>
        <v>3.2407790452605653E-2</v>
      </c>
      <c r="S75" s="66">
        <f t="shared" si="6"/>
        <v>3.3561877820465193E-2</v>
      </c>
      <c r="T75" s="66">
        <f t="shared" si="6"/>
        <v>1.5772036998338661E-2</v>
      </c>
      <c r="U75" s="66">
        <f t="shared" si="6"/>
        <v>2.3846514944007254E-2</v>
      </c>
      <c r="V75" s="66">
        <f t="shared" si="6"/>
        <v>2.0166145653346783E-2</v>
      </c>
      <c r="W75" s="66">
        <f t="shared" si="6"/>
        <v>3.7726200941118691E-2</v>
      </c>
      <c r="X75" s="66">
        <f t="shared" si="6"/>
        <v>3.0105554874690434E-2</v>
      </c>
      <c r="Y75" s="66">
        <f t="shared" si="6"/>
        <v>3.4555535718098204E-2</v>
      </c>
      <c r="Z75" s="66">
        <f t="shared" si="6"/>
        <v>1.6221406667601756E-2</v>
      </c>
      <c r="AA75" s="66">
        <f t="shared" si="6"/>
        <v>2.0982489500987443E-2</v>
      </c>
      <c r="AB75" s="66">
        <f t="shared" si="6"/>
        <v>2.7024224087403324E-2</v>
      </c>
      <c r="AC75" s="66">
        <f t="shared" si="6"/>
        <v>2.6214352644457962E-2</v>
      </c>
      <c r="AD75" s="66">
        <f t="shared" si="6"/>
        <v>1.6347517093552786E-2</v>
      </c>
      <c r="AE75" s="66">
        <f t="shared" si="6"/>
        <v>1.6808428595013511E-2</v>
      </c>
      <c r="AF75" s="66">
        <f t="shared" ref="AF75:AH75" si="7">STDEV(AF15,AF24,AF27,AF30,AF33,AF36,AF39,AF48)</f>
        <v>1.7681148946038585E-2</v>
      </c>
      <c r="AG75" s="66">
        <f t="shared" si="7"/>
        <v>1.7998063569701097E-2</v>
      </c>
      <c r="AH75" s="66">
        <f t="shared" si="7"/>
        <v>8.7827616994883839E-3</v>
      </c>
      <c r="AI75" s="66">
        <f t="shared" si="6"/>
        <v>2.4189384741286832E-2</v>
      </c>
      <c r="AJ75" s="15"/>
      <c r="AL75" s="44"/>
      <c r="AM75" s="44"/>
      <c r="AN75" s="44"/>
      <c r="AO75" s="79"/>
    </row>
    <row r="76" spans="1:42" ht="13" x14ac:dyDescent="0.3">
      <c r="A76" s="2" t="s">
        <v>88</v>
      </c>
      <c r="G76" s="64">
        <f t="shared" ref="G76:AI76" si="8">AVERAGE(G12,G21,G42,G45,G63)</f>
        <v>9.327705E-2</v>
      </c>
      <c r="H76" s="64">
        <f t="shared" si="8"/>
        <v>7.9561499999999993E-2</v>
      </c>
      <c r="I76" s="64">
        <f t="shared" si="8"/>
        <v>8.4110000000000018E-2</v>
      </c>
      <c r="J76" s="64">
        <f t="shared" si="8"/>
        <v>6.2816800000000006E-2</v>
      </c>
      <c r="K76" s="64">
        <f t="shared" si="8"/>
        <v>0.10413863333333334</v>
      </c>
      <c r="L76" s="64">
        <f t="shared" si="8"/>
        <v>8.9571999999999999E-2</v>
      </c>
      <c r="M76" s="64">
        <f t="shared" si="8"/>
        <v>0.1037921</v>
      </c>
      <c r="N76" s="64">
        <f t="shared" si="8"/>
        <v>0.10467585</v>
      </c>
      <c r="O76" s="64">
        <f t="shared" si="8"/>
        <v>8.5318749999999999E-2</v>
      </c>
      <c r="P76" s="64">
        <f t="shared" si="8"/>
        <v>0.13885756666666668</v>
      </c>
      <c r="Q76" s="64">
        <f t="shared" si="8"/>
        <v>6.3648400000000008E-2</v>
      </c>
      <c r="R76" s="64">
        <f t="shared" si="8"/>
        <v>6.5767249999999999E-2</v>
      </c>
      <c r="S76" s="64">
        <f t="shared" si="8"/>
        <v>9.2952699999999999E-2</v>
      </c>
      <c r="T76" s="64">
        <f t="shared" si="8"/>
        <v>7.3467400000000002E-2</v>
      </c>
      <c r="U76" s="64">
        <f t="shared" si="8"/>
        <v>0.13235854999999999</v>
      </c>
      <c r="V76" s="64">
        <f t="shared" si="8"/>
        <v>7.7845819999999996E-2</v>
      </c>
      <c r="W76" s="64">
        <f t="shared" si="8"/>
        <v>9.9963799999999992E-2</v>
      </c>
      <c r="X76" s="64">
        <f t="shared" si="8"/>
        <v>0.10896952</v>
      </c>
      <c r="Y76" s="64">
        <f t="shared" si="8"/>
        <v>0.11681810000000001</v>
      </c>
      <c r="Z76" s="64">
        <f t="shared" si="8"/>
        <v>6.6050049999999999E-2</v>
      </c>
      <c r="AA76" s="64">
        <f t="shared" si="8"/>
        <v>0.11060966000000001</v>
      </c>
      <c r="AB76" s="64">
        <f t="shared" si="8"/>
        <v>8.4391433333333321E-2</v>
      </c>
      <c r="AC76" s="64">
        <f t="shared" si="8"/>
        <v>9.939336E-2</v>
      </c>
      <c r="AD76" s="64">
        <f t="shared" si="8"/>
        <v>9.2685219999999999E-2</v>
      </c>
      <c r="AE76" s="64">
        <f t="shared" si="8"/>
        <v>0.10678535999999998</v>
      </c>
      <c r="AF76" s="64">
        <f t="shared" ref="AF76:AH76" si="9">AVERAGE(AF12,AF21,AF42,AF45,AF63)</f>
        <v>9.3515440000000005E-2</v>
      </c>
      <c r="AG76" s="64">
        <f t="shared" si="9"/>
        <v>7.5057719999999994E-2</v>
      </c>
      <c r="AH76" s="64">
        <f t="shared" si="9"/>
        <v>0.10284374</v>
      </c>
      <c r="AI76" s="64">
        <f t="shared" si="8"/>
        <v>0.108156275</v>
      </c>
      <c r="AJ76" s="15"/>
      <c r="AK76" s="164">
        <f>IF(AI76&gt;0,(AI76-AVERAGE(Y76:AH76))/STDEV(reproductie!Y76:AH76),"NA")</f>
        <v>6.7688904441377498E-2</v>
      </c>
      <c r="AL76" s="44"/>
      <c r="AM76" s="44"/>
      <c r="AN76" s="44"/>
      <c r="AO76" s="79"/>
    </row>
    <row r="77" spans="1:42" ht="13" x14ac:dyDescent="0.3">
      <c r="A77" s="2" t="s">
        <v>87</v>
      </c>
      <c r="G77" s="66">
        <f t="shared" ref="G77:AI77" si="10">STDEV(G12,G21,G42,G45,G63)</f>
        <v>5.8752795342009098E-3</v>
      </c>
      <c r="H77" s="66">
        <f t="shared" si="10"/>
        <v>7.9243797641624075E-3</v>
      </c>
      <c r="I77" s="66">
        <f t="shared" si="10"/>
        <v>3.7362446189054516E-2</v>
      </c>
      <c r="J77" s="66">
        <f t="shared" si="10"/>
        <v>1.23071606258308E-2</v>
      </c>
      <c r="K77" s="66">
        <f t="shared" si="10"/>
        <v>4.4963369774221017E-2</v>
      </c>
      <c r="L77" s="66">
        <f t="shared" si="10"/>
        <v>2.3512573266658891E-2</v>
      </c>
      <c r="M77" s="66">
        <f t="shared" si="10"/>
        <v>4.8043688033219692E-2</v>
      </c>
      <c r="N77" s="66">
        <f t="shared" si="10"/>
        <v>1.1092313365795255E-2</v>
      </c>
      <c r="O77" s="66">
        <f t="shared" si="10"/>
        <v>2.406998554226818E-2</v>
      </c>
      <c r="P77" s="66">
        <f t="shared" si="10"/>
        <v>0.111860800992856</v>
      </c>
      <c r="Q77" s="66">
        <f t="shared" si="10"/>
        <v>1.4802821989066794E-2</v>
      </c>
      <c r="R77" s="66">
        <f t="shared" si="10"/>
        <v>1.4370131240528047E-2</v>
      </c>
      <c r="S77" s="66">
        <f t="shared" si="10"/>
        <v>2.4358947991549213E-2</v>
      </c>
      <c r="T77" s="66">
        <f t="shared" si="10"/>
        <v>1.6486792194662956E-2</v>
      </c>
      <c r="U77" s="66">
        <f t="shared" si="10"/>
        <v>4.8342665771379807E-2</v>
      </c>
      <c r="V77" s="66">
        <f t="shared" si="10"/>
        <v>1.9657354284389337E-2</v>
      </c>
      <c r="W77" s="66">
        <f t="shared" si="10"/>
        <v>8.4111980138186437E-2</v>
      </c>
      <c r="X77" s="66">
        <f t="shared" si="10"/>
        <v>2.6783489178727238E-2</v>
      </c>
      <c r="Y77" s="66">
        <f t="shared" si="10"/>
        <v>4.6391614071798218E-2</v>
      </c>
      <c r="Z77" s="66">
        <f t="shared" si="10"/>
        <v>2.3698709825994032E-2</v>
      </c>
      <c r="AA77" s="66">
        <f t="shared" si="10"/>
        <v>4.7371163127719371E-2</v>
      </c>
      <c r="AB77" s="66">
        <f t="shared" si="10"/>
        <v>2.6873202383105289E-2</v>
      </c>
      <c r="AC77" s="66">
        <f t="shared" si="10"/>
        <v>1.6817519065932422E-2</v>
      </c>
      <c r="AD77" s="66">
        <f t="shared" si="10"/>
        <v>2.6161014882779353E-2</v>
      </c>
      <c r="AE77" s="66">
        <f t="shared" si="10"/>
        <v>7.3508240357071569E-2</v>
      </c>
      <c r="AF77" s="66">
        <f t="shared" ref="AF77:AH77" si="11">STDEV(AF12,AF21,AF42,AF45,AF63)</f>
        <v>2.4712834574427134E-2</v>
      </c>
      <c r="AG77" s="66">
        <f t="shared" si="11"/>
        <v>1.4490170691265169E-2</v>
      </c>
      <c r="AH77" s="66">
        <f t="shared" si="11"/>
        <v>1.3337959618434899E-2</v>
      </c>
      <c r="AI77" s="66">
        <f t="shared" si="10"/>
        <v>1.9216598746461352E-2</v>
      </c>
      <c r="AJ77" s="15"/>
      <c r="AL77" s="44"/>
      <c r="AM77" s="44"/>
      <c r="AN77" s="44"/>
      <c r="AO77" s="79"/>
    </row>
    <row r="78" spans="1:42" ht="13" x14ac:dyDescent="0.3">
      <c r="A78" s="2" t="s">
        <v>96</v>
      </c>
      <c r="G78" s="64">
        <f t="shared" ref="G78:AI78" si="12">AVERAGE(G3,G6,G9,G18,G51,G54,G57,G60)</f>
        <v>9.20517E-2</v>
      </c>
      <c r="H78" s="64">
        <f t="shared" si="12"/>
        <v>0.14253945714285712</v>
      </c>
      <c r="I78" s="64">
        <f t="shared" si="12"/>
        <v>0.10954447499999999</v>
      </c>
      <c r="J78" s="64">
        <f t="shared" si="12"/>
        <v>0.11225752857142857</v>
      </c>
      <c r="K78" s="64">
        <f t="shared" si="12"/>
        <v>0.13931166</v>
      </c>
      <c r="L78" s="64">
        <f t="shared" si="12"/>
        <v>0.13825355</v>
      </c>
      <c r="M78" s="64">
        <f t="shared" si="12"/>
        <v>0.18483697142857142</v>
      </c>
      <c r="N78" s="64">
        <f t="shared" si="12"/>
        <v>0.13311736666666665</v>
      </c>
      <c r="O78" s="64">
        <f t="shared" si="12"/>
        <v>6.8244833333333324E-2</v>
      </c>
      <c r="P78" s="64">
        <f t="shared" si="12"/>
        <v>0.11407718</v>
      </c>
      <c r="Q78" s="64">
        <f t="shared" si="12"/>
        <v>0.12309073333333333</v>
      </c>
      <c r="R78" s="64">
        <f t="shared" si="12"/>
        <v>0.10214657142857142</v>
      </c>
      <c r="S78" s="64">
        <f t="shared" si="12"/>
        <v>0.11773917142857145</v>
      </c>
      <c r="T78" s="64">
        <f t="shared" si="12"/>
        <v>0.15356457142857144</v>
      </c>
      <c r="U78" s="64">
        <f t="shared" si="12"/>
        <v>0.15508276666666665</v>
      </c>
      <c r="V78" s="64">
        <f t="shared" si="12"/>
        <v>0.10336040000000001</v>
      </c>
      <c r="W78" s="64">
        <f t="shared" si="12"/>
        <v>0.17716642857142856</v>
      </c>
      <c r="X78" s="64">
        <f t="shared" si="12"/>
        <v>0.23189806666666668</v>
      </c>
      <c r="Y78" s="64">
        <f t="shared" si="12"/>
        <v>0.17450262857142859</v>
      </c>
      <c r="Z78" s="64">
        <f t="shared" si="12"/>
        <v>0.11039021428571427</v>
      </c>
      <c r="AA78" s="64">
        <f t="shared" si="12"/>
        <v>0.138034825</v>
      </c>
      <c r="AB78" s="64">
        <f t="shared" si="12"/>
        <v>0.10059272857142856</v>
      </c>
      <c r="AC78" s="64">
        <f t="shared" si="12"/>
        <v>0.1192585</v>
      </c>
      <c r="AD78" s="64">
        <f t="shared" si="12"/>
        <v>0.14166531428571427</v>
      </c>
      <c r="AE78" s="64">
        <f t="shared" si="12"/>
        <v>0.12648966249999999</v>
      </c>
      <c r="AF78" s="64">
        <f t="shared" ref="AF78:AH78" si="13">AVERAGE(AF3,AF6,AF9,AF18,AF51,AF54,AF57,AF60)</f>
        <v>0.1200935625</v>
      </c>
      <c r="AG78" s="64">
        <f t="shared" si="13"/>
        <v>0.12556862857142856</v>
      </c>
      <c r="AH78" s="64">
        <f t="shared" si="13"/>
        <v>9.3764542857142863E-2</v>
      </c>
      <c r="AI78" s="64">
        <f t="shared" si="12"/>
        <v>0.10786551666666666</v>
      </c>
      <c r="AJ78" s="15"/>
      <c r="AK78" s="164">
        <f>IF(AI78&gt;0,(AI78-AVERAGE(Y78:AH78))/STDEV(reproductie!Y78:AH78),"NA")</f>
        <v>-3.6777136441646097E-2</v>
      </c>
      <c r="AL78" s="44"/>
      <c r="AM78" s="44"/>
      <c r="AN78" s="44"/>
      <c r="AO78" s="79"/>
    </row>
    <row r="79" spans="1:42" ht="13" x14ac:dyDescent="0.3">
      <c r="A79" s="2" t="s">
        <v>89</v>
      </c>
      <c r="G79" s="66">
        <f t="shared" ref="G79:AI79" si="14">STDEV(G3,G6,G9,G18,G51,G54,G57,G60)</f>
        <v>3.3756339649390295E-2</v>
      </c>
      <c r="H79" s="66">
        <f t="shared" si="14"/>
        <v>8.701529977419406E-2</v>
      </c>
      <c r="I79" s="66">
        <f t="shared" si="14"/>
        <v>3.0759014700450071E-2</v>
      </c>
      <c r="J79" s="66">
        <f t="shared" si="14"/>
        <v>8.4265799695620175E-2</v>
      </c>
      <c r="K79" s="66">
        <f t="shared" si="14"/>
        <v>9.519522109122916E-2</v>
      </c>
      <c r="L79" s="66">
        <f t="shared" si="14"/>
        <v>0.11678853930177824</v>
      </c>
      <c r="M79" s="66">
        <f t="shared" si="14"/>
        <v>0.13587931903484202</v>
      </c>
      <c r="N79" s="66">
        <f t="shared" si="14"/>
        <v>9.4098444866823741E-2</v>
      </c>
      <c r="O79" s="66">
        <f t="shared" si="14"/>
        <v>2.6491392203191862E-2</v>
      </c>
      <c r="P79" s="66">
        <f t="shared" si="14"/>
        <v>8.3951688201024333E-2</v>
      </c>
      <c r="Q79" s="66">
        <f t="shared" si="14"/>
        <v>4.9761136510641228E-2</v>
      </c>
      <c r="R79" s="66">
        <f t="shared" si="14"/>
        <v>2.6007276648450733E-2</v>
      </c>
      <c r="S79" s="66">
        <f t="shared" si="14"/>
        <v>5.8700325448039117E-2</v>
      </c>
      <c r="T79" s="66">
        <f t="shared" si="14"/>
        <v>0.17205153590001954</v>
      </c>
      <c r="U79" s="66">
        <f t="shared" si="14"/>
        <v>0.13728862355574359</v>
      </c>
      <c r="V79" s="66">
        <f t="shared" si="14"/>
        <v>5.1359811397109573E-2</v>
      </c>
      <c r="W79" s="66">
        <f t="shared" si="14"/>
        <v>0.18892098649526046</v>
      </c>
      <c r="X79" s="66">
        <f t="shared" si="14"/>
        <v>0.18601928391774514</v>
      </c>
      <c r="Y79" s="66">
        <f t="shared" si="14"/>
        <v>0.10588830198904116</v>
      </c>
      <c r="Z79" s="66">
        <f t="shared" si="14"/>
        <v>3.4377777848411999E-2</v>
      </c>
      <c r="AA79" s="66">
        <f t="shared" si="14"/>
        <v>6.3432267336129042E-2</v>
      </c>
      <c r="AB79" s="66">
        <f t="shared" si="14"/>
        <v>3.4720605773407527E-2</v>
      </c>
      <c r="AC79" s="66">
        <f t="shared" si="14"/>
        <v>2.9661266463689627E-2</v>
      </c>
      <c r="AD79" s="66">
        <f t="shared" si="14"/>
        <v>7.1440880198045079E-2</v>
      </c>
      <c r="AE79" s="66">
        <f t="shared" si="14"/>
        <v>7.8733459027185745E-2</v>
      </c>
      <c r="AF79" s="66">
        <f t="shared" ref="AF79:AH79" si="15">STDEV(AF3,AF6,AF9,AF18,AF51,AF54,AF57,AF60)</f>
        <v>6.1622402226368923E-2</v>
      </c>
      <c r="AG79" s="66">
        <f t="shared" si="15"/>
        <v>3.3872653354966357E-2</v>
      </c>
      <c r="AH79" s="66">
        <f t="shared" si="15"/>
        <v>3.5355622049958658E-2</v>
      </c>
      <c r="AI79" s="66">
        <f t="shared" si="14"/>
        <v>4.5720318115446967E-2</v>
      </c>
      <c r="AJ79" s="15"/>
      <c r="AL79" s="44"/>
      <c r="AM79" s="44"/>
      <c r="AN79" s="44"/>
      <c r="AO79" s="79"/>
    </row>
    <row r="80" spans="1:42" ht="13" x14ac:dyDescent="0.3">
      <c r="A80" s="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5"/>
      <c r="AL80" s="44"/>
      <c r="AM80" s="44"/>
      <c r="AN80" s="44"/>
      <c r="AO80" s="79"/>
    </row>
    <row r="81" spans="1:46" ht="13" x14ac:dyDescent="0.3">
      <c r="A81" s="2" t="s">
        <v>97</v>
      </c>
      <c r="G81" s="64">
        <f t="shared" ref="G81:AI81" si="16">AVERAGE(G15,G24,G27,G30,G51,G63)</f>
        <v>7.5342099999999995E-2</v>
      </c>
      <c r="H81" s="64">
        <f t="shared" si="16"/>
        <v>9.9597724999999998E-2</v>
      </c>
      <c r="I81" s="64">
        <f t="shared" si="16"/>
        <v>7.0926133333333335E-2</v>
      </c>
      <c r="J81" s="64">
        <f t="shared" si="16"/>
        <v>0.125403125</v>
      </c>
      <c r="K81" s="64">
        <f t="shared" si="16"/>
        <v>7.1621650000000009E-2</v>
      </c>
      <c r="L81" s="64">
        <f t="shared" si="16"/>
        <v>7.8085233333333337E-2</v>
      </c>
      <c r="M81" s="64">
        <f t="shared" si="16"/>
        <v>0.1563417</v>
      </c>
      <c r="N81" s="64">
        <f t="shared" si="16"/>
        <v>8.2306999999999991E-2</v>
      </c>
      <c r="O81" s="64">
        <f t="shared" si="16"/>
        <v>8.5985166666666668E-2</v>
      </c>
      <c r="P81" s="64">
        <f t="shared" si="16"/>
        <v>0.11687532</v>
      </c>
      <c r="Q81" s="64">
        <f t="shared" si="16"/>
        <v>6.90437E-2</v>
      </c>
      <c r="R81" s="64">
        <f t="shared" si="16"/>
        <v>8.5125580000000006E-2</v>
      </c>
      <c r="S81" s="64">
        <f t="shared" si="16"/>
        <v>9.1199999999999989E-2</v>
      </c>
      <c r="T81" s="64">
        <f t="shared" si="16"/>
        <v>8.1981860000000004E-2</v>
      </c>
      <c r="U81" s="64">
        <f t="shared" si="16"/>
        <v>0.10898750000000001</v>
      </c>
      <c r="V81" s="64">
        <f t="shared" si="16"/>
        <v>8.2081950000000001E-2</v>
      </c>
      <c r="W81" s="64">
        <f t="shared" si="16"/>
        <v>9.7513939999999993E-2</v>
      </c>
      <c r="X81" s="64">
        <f t="shared" si="16"/>
        <v>0.11285526666666666</v>
      </c>
      <c r="Y81" s="64">
        <f t="shared" si="16"/>
        <v>7.4479859999999995E-2</v>
      </c>
      <c r="Z81" s="64">
        <f t="shared" si="16"/>
        <v>7.6353266666666655E-2</v>
      </c>
      <c r="AA81" s="64">
        <f t="shared" si="16"/>
        <v>0.11705306666666666</v>
      </c>
      <c r="AB81" s="64">
        <f t="shared" si="16"/>
        <v>6.7214799999999991E-2</v>
      </c>
      <c r="AC81" s="64">
        <f t="shared" si="16"/>
        <v>0.10184700000000001</v>
      </c>
      <c r="AD81" s="64">
        <f t="shared" si="16"/>
        <v>9.1701466666666662E-2</v>
      </c>
      <c r="AE81" s="64">
        <f t="shared" si="16"/>
        <v>7.3258699999999996E-2</v>
      </c>
      <c r="AF81" s="64">
        <f t="shared" ref="AF81:AH81" si="17">AVERAGE(AF15,AF24,AF27,AF30,AF51,AF63)</f>
        <v>8.0099820000000002E-2</v>
      </c>
      <c r="AG81" s="64">
        <f t="shared" si="17"/>
        <v>9.6598619999999996E-2</v>
      </c>
      <c r="AH81" s="64">
        <f t="shared" si="17"/>
        <v>8.8043833333333335E-2</v>
      </c>
      <c r="AI81" s="64">
        <f t="shared" si="16"/>
        <v>0.118647225</v>
      </c>
      <c r="AJ81" s="15"/>
      <c r="AK81" s="164">
        <f>IF(AI81&gt;0,(AI81-AVERAGE(Y81:AH81))/STDEV(reproductie!Y81:AH81),"NA")</f>
        <v>9.7882336611449142E-2</v>
      </c>
      <c r="AL81" s="44"/>
      <c r="AM81" s="44"/>
      <c r="AN81" s="44"/>
      <c r="AO81" s="79"/>
    </row>
    <row r="82" spans="1:46" ht="13" x14ac:dyDescent="0.3">
      <c r="A82" s="2" t="s">
        <v>89</v>
      </c>
      <c r="G82" s="66">
        <f t="shared" ref="G82:AI82" si="18">STDEV(G15,G24,G27,G30,G51,G63)</f>
        <v>2.0402434800287944E-2</v>
      </c>
      <c r="H82" s="66">
        <f t="shared" si="18"/>
        <v>6.5516732169748071E-2</v>
      </c>
      <c r="I82" s="66">
        <f t="shared" si="18"/>
        <v>7.8842005151653367E-3</v>
      </c>
      <c r="J82" s="66">
        <f t="shared" si="18"/>
        <v>0.11440997970329848</v>
      </c>
      <c r="K82" s="66">
        <f t="shared" si="18"/>
        <v>2.0196290011204186E-2</v>
      </c>
      <c r="L82" s="66">
        <f t="shared" si="18"/>
        <v>2.7160513406291376E-2</v>
      </c>
      <c r="M82" s="66">
        <f t="shared" si="18"/>
        <v>0.12866156436119533</v>
      </c>
      <c r="N82" s="66">
        <f t="shared" si="18"/>
        <v>1.7513394429264698E-2</v>
      </c>
      <c r="O82" s="66">
        <f t="shared" si="18"/>
        <v>1.8147881802109328E-2</v>
      </c>
      <c r="P82" s="66">
        <f t="shared" si="18"/>
        <v>7.9957647138325691E-2</v>
      </c>
      <c r="Q82" s="66">
        <f t="shared" si="18"/>
        <v>1.5426807223790645E-2</v>
      </c>
      <c r="R82" s="66">
        <f t="shared" si="18"/>
        <v>1.8756425189705019E-2</v>
      </c>
      <c r="S82" s="66">
        <f t="shared" si="18"/>
        <v>1.8956384679838199E-2</v>
      </c>
      <c r="T82" s="66">
        <f t="shared" si="18"/>
        <v>1.7718097148198445E-2</v>
      </c>
      <c r="U82" s="66">
        <f t="shared" si="18"/>
        <v>2.4953981542965502E-2</v>
      </c>
      <c r="V82" s="66">
        <f t="shared" si="18"/>
        <v>2.1372007104075788E-2</v>
      </c>
      <c r="W82" s="66">
        <f t="shared" si="18"/>
        <v>5.1338475302817474E-2</v>
      </c>
      <c r="X82" s="66">
        <f t="shared" si="18"/>
        <v>3.9303342919443054E-2</v>
      </c>
      <c r="Y82" s="66">
        <f t="shared" si="18"/>
        <v>2.3980473680955516E-2</v>
      </c>
      <c r="Z82" s="66">
        <f t="shared" si="18"/>
        <v>3.264240176400425E-2</v>
      </c>
      <c r="AA82" s="66">
        <f t="shared" si="18"/>
        <v>7.0720518428831286E-2</v>
      </c>
      <c r="AB82" s="66">
        <f t="shared" si="18"/>
        <v>1.9347416823571034E-2</v>
      </c>
      <c r="AC82" s="66">
        <f t="shared" si="18"/>
        <v>3.2618704238621496E-2</v>
      </c>
      <c r="AD82" s="66">
        <f t="shared" si="18"/>
        <v>4.5142009480955418E-2</v>
      </c>
      <c r="AE82" s="66">
        <f t="shared" si="18"/>
        <v>1.2933350192428901E-2</v>
      </c>
      <c r="AF82" s="66">
        <f t="shared" ref="AF82:AH82" si="19">STDEV(AF15,AF24,AF27,AF30,AF51,AF63)</f>
        <v>2.5010057301853579E-2</v>
      </c>
      <c r="AG82" s="66">
        <f t="shared" si="19"/>
        <v>4.0883775444569732E-2</v>
      </c>
      <c r="AH82" s="66">
        <f t="shared" si="19"/>
        <v>2.1860674598999257E-2</v>
      </c>
      <c r="AI82" s="66">
        <f t="shared" si="18"/>
        <v>4.8572168107972789E-2</v>
      </c>
      <c r="AJ82" s="15"/>
      <c r="AL82" s="44"/>
      <c r="AM82" s="44"/>
      <c r="AN82" s="44"/>
      <c r="AO82" s="79"/>
    </row>
    <row r="83" spans="1:46" ht="13" x14ac:dyDescent="0.3">
      <c r="A83" s="2" t="s">
        <v>98</v>
      </c>
      <c r="G83" s="64">
        <f t="shared" ref="G83:AI83" si="20">AVERAGE(G9,G33,G36,G39,G48)</f>
        <v>9.4577875000000006E-2</v>
      </c>
      <c r="H83" s="64">
        <f t="shared" si="20"/>
        <v>9.7176366666666666E-2</v>
      </c>
      <c r="I83" s="64">
        <f t="shared" si="20"/>
        <v>6.4244599999999999E-2</v>
      </c>
      <c r="J83" s="64">
        <f t="shared" si="20"/>
        <v>7.8184724999999997E-2</v>
      </c>
      <c r="K83" s="64">
        <f t="shared" si="20"/>
        <v>6.3444200000000006E-2</v>
      </c>
      <c r="L83" s="64">
        <f t="shared" si="20"/>
        <v>8.1188849999999993E-2</v>
      </c>
      <c r="M83" s="64">
        <f t="shared" si="20"/>
        <v>8.9698400000000011E-2</v>
      </c>
      <c r="N83" s="64">
        <f t="shared" si="20"/>
        <v>9.086873333333334E-2</v>
      </c>
      <c r="O83" s="64">
        <f t="shared" si="20"/>
        <v>7.1874766666666659E-2</v>
      </c>
      <c r="P83" s="64">
        <f t="shared" si="20"/>
        <v>7.1865449999999997E-2</v>
      </c>
      <c r="Q83" s="64">
        <f t="shared" si="20"/>
        <v>9.2068974999999983E-2</v>
      </c>
      <c r="R83" s="64">
        <f t="shared" si="20"/>
        <v>9.722177500000001E-2</v>
      </c>
      <c r="S83" s="64">
        <f t="shared" si="20"/>
        <v>0.13631656666666667</v>
      </c>
      <c r="T83" s="64">
        <f t="shared" si="20"/>
        <v>8.3715079999999997E-2</v>
      </c>
      <c r="U83" s="64">
        <f t="shared" si="20"/>
        <v>0.11564262</v>
      </c>
      <c r="V83" s="64">
        <f t="shared" si="20"/>
        <v>6.6892800000000002E-2</v>
      </c>
      <c r="W83" s="64">
        <f t="shared" si="20"/>
        <v>0.11766474999999998</v>
      </c>
      <c r="X83" s="64">
        <f t="shared" si="20"/>
        <v>9.5465300000000017E-2</v>
      </c>
      <c r="Y83" s="64">
        <f t="shared" si="20"/>
        <v>9.3889125000000004E-2</v>
      </c>
      <c r="Z83" s="64">
        <f t="shared" si="20"/>
        <v>7.5524275000000002E-2</v>
      </c>
      <c r="AA83" s="64">
        <f t="shared" si="20"/>
        <v>7.6709775000000008E-2</v>
      </c>
      <c r="AB83" s="64">
        <f t="shared" si="20"/>
        <v>8.8869320000000002E-2</v>
      </c>
      <c r="AC83" s="64">
        <f t="shared" si="20"/>
        <v>0.10327144999999999</v>
      </c>
      <c r="AD83" s="64">
        <f t="shared" si="20"/>
        <v>7.0124300000000001E-2</v>
      </c>
      <c r="AE83" s="64">
        <f t="shared" si="20"/>
        <v>9.3556119999999993E-2</v>
      </c>
      <c r="AF83" s="64">
        <f t="shared" ref="AF83:AH83" si="21">AVERAGE(AF9,AF33,AF36,AF39,AF48)</f>
        <v>0.11250893333333334</v>
      </c>
      <c r="AG83" s="64">
        <f t="shared" si="21"/>
        <v>0.10360177500000001</v>
      </c>
      <c r="AH83" s="64">
        <f t="shared" si="21"/>
        <v>6.0558933333333335E-2</v>
      </c>
      <c r="AI83" s="64">
        <f t="shared" si="20"/>
        <v>9.0047550000000004E-2</v>
      </c>
      <c r="AJ83" s="15"/>
      <c r="AK83" s="164">
        <f>IF(AI83&gt;0,(AI83-AVERAGE(Y83:AH83))/STDEV(reproductie!Y83:AH83),"NA")</f>
        <v>1.1720709267643127E-2</v>
      </c>
      <c r="AL83" s="44"/>
      <c r="AM83" s="44"/>
      <c r="AN83" s="44"/>
      <c r="AO83" s="79"/>
    </row>
    <row r="84" spans="1:46" ht="13" x14ac:dyDescent="0.3">
      <c r="A84" s="2" t="s">
        <v>89</v>
      </c>
      <c r="G84" s="66">
        <f t="shared" ref="G84:AI84" si="22">STDEV(G9,G33,G36,G39,G48)</f>
        <v>2.9415340155251723E-2</v>
      </c>
      <c r="H84" s="66">
        <f t="shared" si="22"/>
        <v>2.3998733044128313E-2</v>
      </c>
      <c r="I84" s="66">
        <f t="shared" si="22"/>
        <v>2.698178055651629E-3</v>
      </c>
      <c r="J84" s="66">
        <f t="shared" si="22"/>
        <v>1.6657843430723619E-2</v>
      </c>
      <c r="K84" s="66">
        <f t="shared" si="22"/>
        <v>1.2832998129042124E-2</v>
      </c>
      <c r="L84" s="66">
        <f t="shared" si="22"/>
        <v>4.4512227638444112E-2</v>
      </c>
      <c r="M84" s="66">
        <f t="shared" si="22"/>
        <v>8.3249095562654592E-3</v>
      </c>
      <c r="N84" s="66">
        <f t="shared" si="22"/>
        <v>2.971847103020836E-2</v>
      </c>
      <c r="O84" s="66">
        <f t="shared" si="22"/>
        <v>2.7509406368064978E-2</v>
      </c>
      <c r="P84" s="66">
        <f t="shared" si="22"/>
        <v>1.6183623611694627E-2</v>
      </c>
      <c r="Q84" s="66">
        <f t="shared" si="22"/>
        <v>3.9638784517555134E-2</v>
      </c>
      <c r="R84" s="66">
        <f t="shared" si="22"/>
        <v>3.4847284035476329E-2</v>
      </c>
      <c r="S84" s="66">
        <f t="shared" si="22"/>
        <v>5.6874801061131901E-2</v>
      </c>
      <c r="T84" s="66">
        <f t="shared" si="22"/>
        <v>1.965258369800265E-2</v>
      </c>
      <c r="U84" s="66">
        <f t="shared" si="22"/>
        <v>3.3238406649266444E-2</v>
      </c>
      <c r="V84" s="66">
        <f t="shared" si="22"/>
        <v>1.3217709142157202E-2</v>
      </c>
      <c r="W84" s="66">
        <f t="shared" si="22"/>
        <v>4.1352967090040854E-2</v>
      </c>
      <c r="X84" s="66">
        <f t="shared" si="22"/>
        <v>2.6885944212729395E-2</v>
      </c>
      <c r="Y84" s="66">
        <f t="shared" si="22"/>
        <v>3.8313118027761286E-2</v>
      </c>
      <c r="Z84" s="66">
        <f t="shared" si="22"/>
        <v>2.144502724897231E-2</v>
      </c>
      <c r="AA84" s="66">
        <f t="shared" si="22"/>
        <v>2.2489582994559186E-2</v>
      </c>
      <c r="AB84" s="66">
        <f t="shared" si="22"/>
        <v>2.6977634514297244E-2</v>
      </c>
      <c r="AC84" s="66">
        <f t="shared" si="22"/>
        <v>1.6179243301732971E-2</v>
      </c>
      <c r="AD84" s="66">
        <f t="shared" si="22"/>
        <v>2.8045410576777136E-2</v>
      </c>
      <c r="AE84" s="66">
        <f t="shared" si="22"/>
        <v>2.6508948010850995E-2</v>
      </c>
      <c r="AF84" s="66">
        <f t="shared" ref="AF84:AH84" si="23">STDEV(AF9,AF33,AF36,AF39,AF48)</f>
        <v>3.1680504330792052E-2</v>
      </c>
      <c r="AG84" s="66">
        <f t="shared" si="23"/>
        <v>7.9914121803241599E-3</v>
      </c>
      <c r="AH84" s="66">
        <f t="shared" si="23"/>
        <v>8.9312151515531773E-3</v>
      </c>
      <c r="AI84" s="66">
        <f t="shared" si="22"/>
        <v>2.846856264320342E-2</v>
      </c>
      <c r="AJ84" s="15"/>
      <c r="AL84" s="44"/>
      <c r="AM84" s="44"/>
      <c r="AN84" s="44"/>
      <c r="AO84" s="79"/>
    </row>
    <row r="85" spans="1:46" ht="13" x14ac:dyDescent="0.3">
      <c r="A85" s="2" t="s">
        <v>99</v>
      </c>
      <c r="G85" s="64">
        <f t="shared" ref="G85:AI85" si="24">AVERAGE(G3,G6,G12,G18,G21,G42,G45,G54,G57,G60)</f>
        <v>9.0214800000000012E-2</v>
      </c>
      <c r="H85" s="64">
        <f t="shared" si="24"/>
        <v>0.11716689999999999</v>
      </c>
      <c r="I85" s="64">
        <f t="shared" si="24"/>
        <v>0.10282808333333333</v>
      </c>
      <c r="J85" s="64">
        <f t="shared" si="24"/>
        <v>7.5962262500000002E-2</v>
      </c>
      <c r="K85" s="64">
        <f t="shared" si="24"/>
        <v>0.13036621428571427</v>
      </c>
      <c r="L85" s="64">
        <f t="shared" si="24"/>
        <v>0.12594743333333333</v>
      </c>
      <c r="M85" s="64">
        <f t="shared" si="24"/>
        <v>0.14382990000000001</v>
      </c>
      <c r="N85" s="64">
        <f t="shared" si="24"/>
        <v>0.13724440000000002</v>
      </c>
      <c r="O85" s="64">
        <f t="shared" si="24"/>
        <v>7.3781366666666667E-2</v>
      </c>
      <c r="P85" s="64">
        <f t="shared" si="24"/>
        <v>0.10721593333333333</v>
      </c>
      <c r="Q85" s="64">
        <f t="shared" si="24"/>
        <v>9.7800600000000001E-2</v>
      </c>
      <c r="R85" s="64">
        <f t="shared" si="24"/>
        <v>8.910812500000001E-2</v>
      </c>
      <c r="S85" s="64">
        <f t="shared" si="24"/>
        <v>9.9355310000000002E-2</v>
      </c>
      <c r="T85" s="64">
        <f t="shared" si="24"/>
        <v>0.14382732500000001</v>
      </c>
      <c r="U85" s="64">
        <f t="shared" si="24"/>
        <v>0.14597798749999999</v>
      </c>
      <c r="V85" s="64">
        <f t="shared" si="24"/>
        <v>9.7587809999999997E-2</v>
      </c>
      <c r="W85" s="64">
        <f t="shared" si="24"/>
        <v>0.159291075</v>
      </c>
      <c r="X85" s="64">
        <f t="shared" si="24"/>
        <v>0.17983679999999999</v>
      </c>
      <c r="Y85" s="64">
        <f t="shared" si="24"/>
        <v>0.1672357666666667</v>
      </c>
      <c r="Z85" s="64">
        <f t="shared" si="24"/>
        <v>9.9374662500000016E-2</v>
      </c>
      <c r="AA85" s="64">
        <f t="shared" si="24"/>
        <v>0.11965226000000002</v>
      </c>
      <c r="AB85" s="64">
        <f t="shared" si="24"/>
        <v>0.10300688571428572</v>
      </c>
      <c r="AC85" s="64">
        <f t="shared" si="24"/>
        <v>0.11417478750000001</v>
      </c>
      <c r="AD85" s="64">
        <f t="shared" si="24"/>
        <v>0.11837378999999999</v>
      </c>
      <c r="AE85" s="64">
        <f t="shared" si="24"/>
        <v>0.12695874000000001</v>
      </c>
      <c r="AF85" s="64">
        <f t="shared" ref="AF85:AH85" si="25">AVERAGE(AF3,AF6,AF12,AF18,AF21,AF42,AF45,AF54,AF57,AF60)</f>
        <v>0.10805592</v>
      </c>
      <c r="AG85" s="64">
        <f t="shared" si="25"/>
        <v>9.9796588888888899E-2</v>
      </c>
      <c r="AH85" s="64">
        <f t="shared" si="25"/>
        <v>0.10254773333333335</v>
      </c>
      <c r="AI85" s="64">
        <f t="shared" si="24"/>
        <v>9.9053071428571435E-2</v>
      </c>
      <c r="AJ85" s="15"/>
      <c r="AK85" s="164">
        <f>IF(AI85&gt;0,(AI85-AVERAGE(Y85:AH85))/STDEV(reproductie!Y85:AH85),"NA")</f>
        <v>-4.779525213098916E-2</v>
      </c>
      <c r="AL85" s="44"/>
      <c r="AM85" s="44"/>
      <c r="AN85" s="44"/>
      <c r="AO85" s="79"/>
    </row>
    <row r="86" spans="1:46" ht="13" x14ac:dyDescent="0.3">
      <c r="A86" s="2" t="s">
        <v>89</v>
      </c>
      <c r="G86" s="66">
        <f t="shared" ref="G86:AI86" si="26">STDEV(G3,G6,G12,G18,G21,G42,G45,G54,G57,G60)</f>
        <v>2.1093496290089005E-2</v>
      </c>
      <c r="H86" s="66">
        <f t="shared" si="26"/>
        <v>8.3103281547086225E-2</v>
      </c>
      <c r="I86" s="66">
        <f t="shared" si="26"/>
        <v>3.4652469909627844E-2</v>
      </c>
      <c r="J86" s="66">
        <f t="shared" si="26"/>
        <v>2.4501892415014891E-2</v>
      </c>
      <c r="K86" s="66">
        <f t="shared" si="26"/>
        <v>8.326935787942305E-2</v>
      </c>
      <c r="L86" s="66">
        <f t="shared" si="26"/>
        <v>0.11956712460929496</v>
      </c>
      <c r="M86" s="66">
        <f t="shared" si="26"/>
        <v>0.11741772714547834</v>
      </c>
      <c r="N86" s="66">
        <f t="shared" si="26"/>
        <v>9.1389533815355473E-2</v>
      </c>
      <c r="O86" s="66">
        <f t="shared" si="26"/>
        <v>2.2776508875227901E-2</v>
      </c>
      <c r="P86" s="66">
        <f t="shared" si="26"/>
        <v>8.1551963952455925E-2</v>
      </c>
      <c r="Q86" s="66">
        <f t="shared" si="26"/>
        <v>5.0323001842128415E-2</v>
      </c>
      <c r="R86" s="66">
        <f t="shared" si="26"/>
        <v>3.3681600729298121E-2</v>
      </c>
      <c r="S86" s="66">
        <f t="shared" si="26"/>
        <v>4.4143609715524591E-2</v>
      </c>
      <c r="T86" s="66">
        <f t="shared" si="26"/>
        <v>0.16153908113704912</v>
      </c>
      <c r="U86" s="66">
        <f t="shared" si="26"/>
        <v>0.12093719960960184</v>
      </c>
      <c r="V86" s="66">
        <f t="shared" si="26"/>
        <v>4.4259617911200318E-2</v>
      </c>
      <c r="W86" s="66">
        <f t="shared" si="26"/>
        <v>0.18481815184113701</v>
      </c>
      <c r="X86" s="66">
        <f t="shared" si="26"/>
        <v>0.15473885554481784</v>
      </c>
      <c r="Y86" s="66">
        <f t="shared" si="26"/>
        <v>9.5339232822956935E-2</v>
      </c>
      <c r="Z86" s="66">
        <f t="shared" si="26"/>
        <v>3.3756320294932973E-2</v>
      </c>
      <c r="AA86" s="66">
        <f t="shared" si="26"/>
        <v>4.8193506533284886E-2</v>
      </c>
      <c r="AB86" s="66">
        <f t="shared" si="26"/>
        <v>3.3658061001807973E-2</v>
      </c>
      <c r="AC86" s="66">
        <f t="shared" si="26"/>
        <v>2.5569328435196732E-2</v>
      </c>
      <c r="AD86" s="66">
        <f t="shared" si="26"/>
        <v>6.3262861964389877E-2</v>
      </c>
      <c r="AE86" s="66">
        <f t="shared" si="26"/>
        <v>8.2216279051862809E-2</v>
      </c>
      <c r="AF86" s="66">
        <f t="shared" ref="AF86:AH86" si="27">STDEV(AF3,AF6,AF12,AF18,AF21,AF42,AF45,AF54,AF57,AF60)</f>
        <v>5.6288625704109509E-2</v>
      </c>
      <c r="AG86" s="66">
        <f t="shared" si="27"/>
        <v>3.6430005831643901E-2</v>
      </c>
      <c r="AH86" s="66">
        <f t="shared" si="27"/>
        <v>2.7078249015769041E-2</v>
      </c>
      <c r="AI86" s="66">
        <f t="shared" si="26"/>
        <v>2.5062521420952683E-2</v>
      </c>
      <c r="AJ86" s="15"/>
      <c r="AL86" s="44"/>
      <c r="AM86" s="44"/>
      <c r="AN86" s="44"/>
      <c r="AO86" s="79"/>
    </row>
    <row r="87" spans="1:46" ht="12.5" x14ac:dyDescent="0.25">
      <c r="A87" s="16"/>
      <c r="E87" s="11"/>
      <c r="F87" s="11"/>
      <c r="G87" s="15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L87" s="44"/>
      <c r="AM87" s="44"/>
      <c r="AN87" s="44"/>
      <c r="AO87" s="79"/>
    </row>
    <row r="88" spans="1:46" ht="12.5" x14ac:dyDescent="0.25">
      <c r="A88" s="16"/>
      <c r="E88" s="11"/>
      <c r="F88" s="11"/>
      <c r="G88" s="15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L88" s="44"/>
      <c r="AM88" s="44"/>
      <c r="AN88" s="44"/>
      <c r="AO88" s="79"/>
    </row>
    <row r="89" spans="1:46" ht="12.5" x14ac:dyDescent="0.25">
      <c r="A89" s="86" t="s">
        <v>93</v>
      </c>
      <c r="E89" s="11"/>
      <c r="F89" s="11"/>
      <c r="G89" s="15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L89" s="44"/>
      <c r="AM89" s="44"/>
      <c r="AN89" s="44"/>
      <c r="AO89" s="79"/>
    </row>
    <row r="90" spans="1:46" x14ac:dyDescent="0.25">
      <c r="A90" s="31" t="s">
        <v>73</v>
      </c>
      <c r="B90" s="17" t="s">
        <v>68</v>
      </c>
      <c r="C90" s="18" t="s">
        <v>57</v>
      </c>
      <c r="D90" s="18" t="s">
        <v>61</v>
      </c>
      <c r="E90" s="19"/>
      <c r="F90" s="19"/>
      <c r="G90" s="20"/>
      <c r="H90" s="20"/>
      <c r="I90" s="20"/>
      <c r="J90" s="20"/>
      <c r="K90" s="20"/>
      <c r="L90" s="20"/>
      <c r="M90" s="20"/>
      <c r="N90" s="20"/>
      <c r="O90" s="20">
        <v>0.1822926</v>
      </c>
      <c r="P90" s="20"/>
      <c r="Q90" s="20"/>
      <c r="R90" s="20"/>
      <c r="S90" s="20"/>
      <c r="T90" s="20">
        <v>0.13734350000000001</v>
      </c>
      <c r="U90" s="20">
        <v>0.1176152</v>
      </c>
      <c r="V90" s="20">
        <v>0.26826509999999998</v>
      </c>
      <c r="W90" s="20"/>
      <c r="X90" s="20"/>
      <c r="Y90" s="20"/>
      <c r="Z90" s="20">
        <v>0.1187735</v>
      </c>
      <c r="AA90" s="20"/>
      <c r="AB90" s="20"/>
      <c r="AC90" s="20"/>
      <c r="AD90" s="20"/>
      <c r="AE90" s="20">
        <v>0.2845299</v>
      </c>
      <c r="AI90" s="13">
        <v>0.6584932</v>
      </c>
      <c r="AJ90" s="20"/>
      <c r="AK90" s="164">
        <f>IF(AI90&gt;0,(AI90-AVERAGE(Y90:AH90))/STDEV(reproductie!Y90:AH90),"NA")</f>
        <v>0.3842728668594847</v>
      </c>
      <c r="AL90" s="21">
        <f>AVERAGE(G90:AE90)</f>
        <v>0.1848033</v>
      </c>
      <c r="AM90" s="21">
        <f>STDEV(G90:AE90)</f>
        <v>7.4892160213175851E-2</v>
      </c>
      <c r="AO90" s="80">
        <v>0.25800000000000001</v>
      </c>
      <c r="AP90" s="76">
        <v>11220</v>
      </c>
      <c r="AQ90" s="37"/>
      <c r="AR90" s="37"/>
      <c r="AS90" s="37"/>
      <c r="AT90" s="37"/>
    </row>
    <row r="91" spans="1:46" x14ac:dyDescent="0.25">
      <c r="A91" s="155" t="s">
        <v>145</v>
      </c>
      <c r="B91" s="27"/>
      <c r="C91" s="18"/>
      <c r="D91" s="18"/>
      <c r="E91" s="19"/>
      <c r="F91" s="19"/>
      <c r="G91" s="20"/>
      <c r="H91" s="20"/>
      <c r="I91" s="20"/>
      <c r="J91" s="20"/>
      <c r="K91" s="20"/>
      <c r="L91" s="20"/>
      <c r="M91" s="20"/>
      <c r="N91" s="20"/>
      <c r="O91" s="20">
        <v>1.49567E-2</v>
      </c>
      <c r="P91" s="20"/>
      <c r="Q91" s="20"/>
      <c r="R91" s="20"/>
      <c r="S91" s="20"/>
      <c r="T91" s="20">
        <v>1.1861999999999999E-2</v>
      </c>
      <c r="U91" s="20">
        <v>1.0281E-2</v>
      </c>
      <c r="V91" s="20">
        <v>3.2162499999999997E-2</v>
      </c>
      <c r="W91" s="20"/>
      <c r="X91" s="20"/>
      <c r="Y91" s="20"/>
      <c r="Z91" s="20">
        <v>1.1042099999999999E-2</v>
      </c>
      <c r="AA91" s="20"/>
      <c r="AB91" s="20"/>
      <c r="AC91" s="20"/>
      <c r="AD91" s="20"/>
      <c r="AE91" s="20">
        <v>3.2181599999999998E-2</v>
      </c>
      <c r="AI91" s="13">
        <v>3.2553999999999999E-3</v>
      </c>
      <c r="AJ91" s="20"/>
      <c r="AP91" s="74"/>
      <c r="AQ91" s="37"/>
      <c r="AR91" s="37"/>
      <c r="AS91" s="37"/>
      <c r="AT91" s="37"/>
    </row>
    <row r="92" spans="1:46" x14ac:dyDescent="0.25">
      <c r="A92" s="67" t="s">
        <v>106</v>
      </c>
      <c r="B92" s="27"/>
      <c r="C92" s="18"/>
      <c r="D92" s="18"/>
      <c r="E92" s="19"/>
      <c r="F92" s="19"/>
      <c r="G92" s="20"/>
      <c r="H92" s="20"/>
      <c r="I92" s="20"/>
      <c r="J92" s="20"/>
      <c r="K92" s="20"/>
      <c r="L92" s="20"/>
      <c r="M92" s="20"/>
      <c r="N92" s="20"/>
      <c r="O92" s="20">
        <v>0.76597899999999997</v>
      </c>
      <c r="P92" s="20"/>
      <c r="Q92" s="20"/>
      <c r="R92" s="20"/>
      <c r="S92" s="20"/>
      <c r="T92" s="20">
        <v>0.67861640000000001</v>
      </c>
      <c r="U92" s="20">
        <v>0.63104559999999998</v>
      </c>
      <c r="V92" s="20">
        <v>0.80176749999999997</v>
      </c>
      <c r="W92" s="20"/>
      <c r="X92" s="20"/>
      <c r="Y92" s="20"/>
      <c r="Z92" s="20">
        <v>0.61933939999999998</v>
      </c>
      <c r="AA92" s="20"/>
      <c r="AB92" s="20"/>
      <c r="AC92" s="20"/>
      <c r="AD92" s="20"/>
      <c r="AE92" s="20">
        <v>0.82627390000000001</v>
      </c>
      <c r="AI92" s="13">
        <v>0.99912230000000002</v>
      </c>
      <c r="AJ92" s="20"/>
      <c r="AP92" s="74"/>
      <c r="AQ92" s="37"/>
      <c r="AR92" s="37"/>
      <c r="AS92" s="37"/>
      <c r="AT92" s="37"/>
    </row>
    <row r="93" spans="1:46" s="37" customFormat="1" x14ac:dyDescent="0.25">
      <c r="A93" s="37" t="s">
        <v>32</v>
      </c>
      <c r="B93" s="34" t="s">
        <v>68</v>
      </c>
      <c r="C93" s="35" t="s">
        <v>57</v>
      </c>
      <c r="D93" s="35" t="s">
        <v>59</v>
      </c>
      <c r="E93" s="19"/>
      <c r="F93" s="19"/>
      <c r="G93" s="20"/>
      <c r="H93" s="20"/>
      <c r="I93" s="20"/>
      <c r="J93" s="20"/>
      <c r="K93" s="20"/>
      <c r="L93" s="20"/>
      <c r="M93" s="20"/>
      <c r="N93" s="20"/>
      <c r="O93" s="20"/>
      <c r="P93" s="20">
        <v>0.11478670000000001</v>
      </c>
      <c r="Q93" s="20">
        <v>0.184004</v>
      </c>
      <c r="R93" s="20"/>
      <c r="S93" s="20"/>
      <c r="T93" s="20"/>
      <c r="U93" s="20"/>
      <c r="V93" s="20">
        <v>0.17385819999999999</v>
      </c>
      <c r="W93" s="20"/>
      <c r="X93" s="20"/>
      <c r="Y93" s="20"/>
      <c r="Z93" s="20"/>
      <c r="AA93" s="20">
        <v>0.14955209999999999</v>
      </c>
      <c r="AB93" s="20"/>
      <c r="AC93" s="29">
        <v>0.26597520000000002</v>
      </c>
      <c r="AD93" s="20"/>
      <c r="AE93" s="20"/>
      <c r="AF93" s="20">
        <v>5.9842600000000003E-2</v>
      </c>
      <c r="AG93" s="20"/>
      <c r="AH93" s="20"/>
      <c r="AI93" s="20">
        <v>0.1660065</v>
      </c>
      <c r="AJ93" s="20"/>
      <c r="AK93" s="164">
        <f>IF(AI93&gt;0,(AI93-AVERAGE(Y93:AH93))/STDEV(reproductie!Y93:AH93),"NA")</f>
        <v>1.3763206041405525E-2</v>
      </c>
      <c r="AL93" s="21">
        <f>AVERAGE(G93:AI93)</f>
        <v>0.15914647142857144</v>
      </c>
      <c r="AM93" s="21">
        <f>STDEV(G93:AI93)</f>
        <v>6.3528037234796692E-2</v>
      </c>
      <c r="AO93" s="69">
        <v>0.45400000000000001</v>
      </c>
      <c r="AP93" s="72" t="s">
        <v>4</v>
      </c>
      <c r="AQ93" s="37" t="s">
        <v>92</v>
      </c>
    </row>
    <row r="94" spans="1:46" x14ac:dyDescent="0.25">
      <c r="A94" s="155" t="s">
        <v>124</v>
      </c>
      <c r="B94" s="24"/>
      <c r="C94" s="25"/>
      <c r="D94" s="25"/>
      <c r="E94" s="19"/>
      <c r="F94" s="19"/>
      <c r="G94" s="20"/>
      <c r="H94" s="20"/>
      <c r="I94" s="20"/>
      <c r="J94" s="20"/>
      <c r="K94" s="20"/>
      <c r="L94" s="20"/>
      <c r="M94" s="20"/>
      <c r="N94" s="20"/>
      <c r="O94" s="20"/>
      <c r="P94" s="20">
        <v>2.4462000000000001E-2</v>
      </c>
      <c r="Q94" s="20">
        <v>2.0564900000000001E-2</v>
      </c>
      <c r="R94" s="20"/>
      <c r="S94" s="20"/>
      <c r="T94" s="20"/>
      <c r="U94" s="20"/>
      <c r="V94" s="20">
        <v>3.5994900000000003E-2</v>
      </c>
      <c r="W94" s="20"/>
      <c r="X94" s="20"/>
      <c r="Y94" s="20"/>
      <c r="Z94" s="20"/>
      <c r="AA94" s="20">
        <v>1.7807400000000001E-2</v>
      </c>
      <c r="AB94" s="20"/>
      <c r="AC94" s="29">
        <v>7.1029900000000007E-2</v>
      </c>
      <c r="AD94" s="20"/>
      <c r="AE94" s="20"/>
      <c r="AF94" s="20">
        <v>7.6458999999999997E-3</v>
      </c>
      <c r="AG94" s="20"/>
      <c r="AH94" s="20"/>
      <c r="AI94" s="20">
        <v>1.7734E-2</v>
      </c>
      <c r="AJ94" s="20"/>
      <c r="AP94" s="73"/>
      <c r="AQ94" s="37"/>
      <c r="AR94" s="37"/>
      <c r="AS94" s="37"/>
      <c r="AT94" s="37"/>
    </row>
    <row r="95" spans="1:46" x14ac:dyDescent="0.25">
      <c r="A95" s="30"/>
      <c r="B95" s="24"/>
      <c r="C95" s="25"/>
      <c r="D95" s="25"/>
      <c r="E95" s="19"/>
      <c r="F95" s="19"/>
      <c r="G95" s="20"/>
      <c r="H95" s="20"/>
      <c r="I95" s="20"/>
      <c r="J95" s="20"/>
      <c r="K95" s="20"/>
      <c r="L95" s="20"/>
      <c r="M95" s="20"/>
      <c r="N95" s="20"/>
      <c r="O95" s="20"/>
      <c r="P95" s="20">
        <v>0.40139999999999998</v>
      </c>
      <c r="Q95" s="20">
        <v>0.70775089999999996</v>
      </c>
      <c r="R95" s="20"/>
      <c r="S95" s="20"/>
      <c r="T95" s="20"/>
      <c r="U95" s="20"/>
      <c r="V95" s="20">
        <v>0.54256369999999998</v>
      </c>
      <c r="W95" s="20"/>
      <c r="X95" s="20"/>
      <c r="Y95" s="20"/>
      <c r="Z95" s="20"/>
      <c r="AA95" s="20">
        <v>0.63040030000000002</v>
      </c>
      <c r="AB95" s="20"/>
      <c r="AC95" s="29">
        <v>0.63197449999999999</v>
      </c>
      <c r="AD95" s="20"/>
      <c r="AE95" s="20"/>
      <c r="AF95" s="20">
        <v>0.34462660000000001</v>
      </c>
      <c r="AG95" s="20"/>
      <c r="AH95" s="20"/>
      <c r="AI95" s="20">
        <v>0.68696789999999996</v>
      </c>
      <c r="AJ95" s="20"/>
      <c r="AP95" s="73"/>
      <c r="AQ95" s="37"/>
      <c r="AR95" s="37"/>
      <c r="AS95" s="37"/>
      <c r="AT95" s="37"/>
    </row>
    <row r="96" spans="1:46" x14ac:dyDescent="0.25">
      <c r="A96" s="14" t="s">
        <v>107</v>
      </c>
      <c r="C96" s="41" t="s">
        <v>59</v>
      </c>
      <c r="D96" s="41" t="s">
        <v>60</v>
      </c>
      <c r="E96" s="39"/>
      <c r="F96" s="19"/>
      <c r="G96" s="20"/>
      <c r="H96" s="38"/>
      <c r="I96" s="38"/>
      <c r="J96" s="38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>
        <v>0.1542394</v>
      </c>
      <c r="AB96" s="20">
        <v>0.1080507</v>
      </c>
      <c r="AC96" s="20">
        <v>0.1145813</v>
      </c>
      <c r="AD96" s="20"/>
      <c r="AE96" s="20">
        <v>5.0965400000000001E-2</v>
      </c>
      <c r="AF96" s="20">
        <v>8.8925599999999994E-2</v>
      </c>
      <c r="AG96" s="20">
        <v>5.9064800000000001E-2</v>
      </c>
      <c r="AH96" s="20">
        <v>9.8976900000000007E-2</v>
      </c>
      <c r="AI96" s="20">
        <v>0.11870310000000001</v>
      </c>
      <c r="AK96" s="164">
        <f>IF(AI96&gt;0,(AI96-AVERAGE(Y96:AH96))/STDEV(reproductie!Y96:AH96),"NA")</f>
        <v>0.39570020465591216</v>
      </c>
      <c r="AL96" s="21">
        <f>AVERAGE(G96:AI96)</f>
        <v>9.918840000000001E-2</v>
      </c>
      <c r="AM96" s="21">
        <f>STDEV(G96:AI96)</f>
        <v>3.3311620989935932E-2</v>
      </c>
      <c r="AP96" s="12">
        <v>12200</v>
      </c>
    </row>
    <row r="97" spans="1:42" x14ac:dyDescent="0.25">
      <c r="A97" s="155" t="s">
        <v>120</v>
      </c>
      <c r="E97" s="39"/>
      <c r="F97" s="19"/>
      <c r="G97" s="20"/>
      <c r="H97" s="38"/>
      <c r="I97" s="38"/>
      <c r="J97" s="38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>
        <v>2.0782700000000001E-2</v>
      </c>
      <c r="AB97" s="20">
        <v>3.4524899999999997E-2</v>
      </c>
      <c r="AC97" s="20">
        <v>3.75085E-2</v>
      </c>
      <c r="AD97" s="20"/>
      <c r="AE97" s="20">
        <v>1.26401E-2</v>
      </c>
      <c r="AF97" s="20">
        <v>3.3127400000000001E-2</v>
      </c>
      <c r="AG97" s="20">
        <v>2.19525E-2</v>
      </c>
      <c r="AH97" s="20">
        <v>5.6756500000000001E-2</v>
      </c>
      <c r="AI97" s="20">
        <v>6.3534199999999999E-2</v>
      </c>
    </row>
    <row r="98" spans="1:42" x14ac:dyDescent="0.25">
      <c r="E98" s="39"/>
      <c r="F98" s="19"/>
      <c r="G98" s="20"/>
      <c r="H98" s="38"/>
      <c r="I98" s="38"/>
      <c r="J98" s="38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>
        <v>0.6104427</v>
      </c>
      <c r="AB98" s="20">
        <v>0.29097030000000002</v>
      </c>
      <c r="AC98" s="20">
        <v>0.30056840000000001</v>
      </c>
      <c r="AD98" s="20"/>
      <c r="AE98" s="20">
        <v>0.18385670000000001</v>
      </c>
      <c r="AF98" s="20">
        <v>0.21755959999999999</v>
      </c>
      <c r="AG98" s="20">
        <v>0.14933859999999999</v>
      </c>
      <c r="AH98" s="20">
        <v>0.1670423</v>
      </c>
      <c r="AI98" s="20">
        <v>0.21098410000000001</v>
      </c>
    </row>
    <row r="99" spans="1:42" s="37" customFormat="1" x14ac:dyDescent="0.25">
      <c r="A99" s="37" t="s">
        <v>65</v>
      </c>
      <c r="B99" s="34" t="s">
        <v>68</v>
      </c>
      <c r="C99" s="35" t="s">
        <v>57</v>
      </c>
      <c r="D99" s="35" t="s">
        <v>59</v>
      </c>
      <c r="E99" s="19"/>
      <c r="F99" s="39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164" t="str">
        <f>IF(AI99&gt;0,(AI99-AVERAGE(Y99:AH99))/STDEV(reproductie!Y99:AH99),"NA")</f>
        <v>NA</v>
      </c>
      <c r="AL99" s="21" t="e">
        <f>AVERAGE(G99:AI99)</f>
        <v>#DIV/0!</v>
      </c>
      <c r="AM99" s="21" t="e">
        <f>STDEV(G99:AI99)</f>
        <v>#DIV/0!</v>
      </c>
      <c r="AO99" s="69">
        <v>2.7E-2</v>
      </c>
      <c r="AP99" s="72" t="s">
        <v>8</v>
      </c>
    </row>
    <row r="100" spans="1:42" s="30" customFormat="1" x14ac:dyDescent="0.25">
      <c r="A100" s="30" t="s">
        <v>146</v>
      </c>
      <c r="B100" s="24"/>
      <c r="C100" s="25"/>
      <c r="D100" s="25"/>
      <c r="E100" s="19"/>
      <c r="F100" s="39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13"/>
      <c r="AO100" s="68"/>
      <c r="AP100" s="73"/>
    </row>
    <row r="101" spans="1:42" s="30" customFormat="1" x14ac:dyDescent="0.25">
      <c r="A101" s="67" t="s">
        <v>110</v>
      </c>
      <c r="B101" s="24"/>
      <c r="C101" s="25"/>
      <c r="D101" s="25"/>
      <c r="E101" s="19"/>
      <c r="F101" s="39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13"/>
      <c r="AO101" s="68"/>
      <c r="AP101" s="73"/>
    </row>
    <row r="102" spans="1:42" x14ac:dyDescent="0.25">
      <c r="A102" s="14" t="s">
        <v>84</v>
      </c>
      <c r="F102" s="43"/>
      <c r="G102" s="13"/>
      <c r="H102" s="37"/>
      <c r="I102" s="37"/>
      <c r="J102" s="37"/>
      <c r="Y102" s="13">
        <v>0.1056555</v>
      </c>
      <c r="AA102" s="13">
        <v>8.9342199999999997E-2</v>
      </c>
      <c r="AB102" s="13">
        <v>9.5243700000000001E-2</v>
      </c>
      <c r="AC102" s="13">
        <v>8.5469400000000001E-2</v>
      </c>
      <c r="AK102" s="164" t="str">
        <f>IF(AI102&gt;0,(AI102-AVERAGE(Y102:AH102))/STDEV(reproductie!Y102:AH102),"NA")</f>
        <v>NA</v>
      </c>
      <c r="AL102" s="21">
        <f>AVERAGE(G102:AI102)</f>
        <v>9.3927700000000003E-2</v>
      </c>
      <c r="AM102" s="21">
        <f>STDEV(G102:AI102)</f>
        <v>8.7909574370485955E-3</v>
      </c>
      <c r="AP102" s="12">
        <v>11380</v>
      </c>
    </row>
    <row r="103" spans="1:42" x14ac:dyDescent="0.25">
      <c r="A103" s="155" t="s">
        <v>147</v>
      </c>
      <c r="F103" s="43"/>
      <c r="G103" s="13"/>
      <c r="H103" s="37"/>
      <c r="I103" s="37"/>
      <c r="J103" s="37"/>
      <c r="Y103" s="13">
        <v>4.6908000000000002E-3</v>
      </c>
      <c r="AA103" s="13">
        <v>5.3188000000000003E-3</v>
      </c>
      <c r="AB103" s="13">
        <v>5.5166E-3</v>
      </c>
      <c r="AC103" s="13">
        <v>5.6002999999999999E-3</v>
      </c>
      <c r="AK103" s="30"/>
    </row>
    <row r="104" spans="1:42" x14ac:dyDescent="0.25">
      <c r="F104" s="43"/>
      <c r="G104" s="13"/>
      <c r="H104" s="37"/>
      <c r="I104" s="37"/>
      <c r="J104" s="37"/>
      <c r="Y104" s="13">
        <v>0.74755899999999997</v>
      </c>
      <c r="AA104" s="13">
        <v>0.64285559999999997</v>
      </c>
      <c r="AB104" s="13">
        <v>0.66641430000000001</v>
      </c>
      <c r="AC104" s="13">
        <v>0.60797809999999997</v>
      </c>
      <c r="AK104" s="30"/>
    </row>
    <row r="105" spans="1:42" s="30" customFormat="1" x14ac:dyDescent="0.25">
      <c r="A105" s="31" t="s">
        <v>38</v>
      </c>
      <c r="B105" s="17" t="s">
        <v>68</v>
      </c>
      <c r="C105" s="18" t="s">
        <v>57</v>
      </c>
      <c r="D105" s="18" t="s">
        <v>59</v>
      </c>
      <c r="E105" s="19"/>
      <c r="F105" s="19"/>
      <c r="G105" s="20"/>
      <c r="H105" s="20"/>
      <c r="I105" s="20"/>
      <c r="J105" s="20"/>
      <c r="K105" s="20"/>
      <c r="L105" s="20"/>
      <c r="M105" s="20"/>
      <c r="N105" s="20">
        <v>0.31651020000000002</v>
      </c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>
        <v>0.25285609999999997</v>
      </c>
      <c r="Z105" s="20"/>
      <c r="AA105" s="20">
        <v>0.51595360000000001</v>
      </c>
      <c r="AB105" s="20"/>
      <c r="AC105" s="20"/>
      <c r="AD105" s="20">
        <v>0.23348240000000001</v>
      </c>
      <c r="AE105" s="20"/>
      <c r="AF105" s="20"/>
      <c r="AG105" s="20"/>
      <c r="AH105" s="20"/>
      <c r="AI105" s="20"/>
      <c r="AJ105" s="20"/>
      <c r="AK105" s="164" t="str">
        <f>IF(AI105&gt;0,(AI105-AVERAGE(Y105:AH105))/STDEV(reproductie!Y105:AH105),"NA")</f>
        <v>NA</v>
      </c>
      <c r="AL105" s="21">
        <f>AVERAGE(G105:AI105)</f>
        <v>0.329700575</v>
      </c>
      <c r="AM105" s="21">
        <f>STDEV(G105:AI105)</f>
        <v>0.12913453688904908</v>
      </c>
      <c r="AO105" s="68">
        <v>0.22800000000000001</v>
      </c>
      <c r="AP105" s="48">
        <v>12590</v>
      </c>
    </row>
    <row r="106" spans="1:42" s="30" customFormat="1" x14ac:dyDescent="0.25">
      <c r="A106" s="155" t="s">
        <v>152</v>
      </c>
      <c r="B106" s="24"/>
      <c r="C106" s="25"/>
      <c r="D106" s="25"/>
      <c r="E106" s="19"/>
      <c r="F106" s="19"/>
      <c r="G106" s="20"/>
      <c r="H106" s="20"/>
      <c r="I106" s="20"/>
      <c r="J106" s="20"/>
      <c r="K106" s="20"/>
      <c r="L106" s="20"/>
      <c r="M106" s="20"/>
      <c r="N106" s="20">
        <v>2.1066399999999999E-2</v>
      </c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>
        <v>2.0243199999999999E-2</v>
      </c>
      <c r="Z106" s="20"/>
      <c r="AA106" s="20">
        <v>6.0247200000000001E-2</v>
      </c>
      <c r="AB106" s="20"/>
      <c r="AC106" s="20"/>
      <c r="AD106" s="20">
        <v>2.0108899999999999E-2</v>
      </c>
      <c r="AE106" s="20"/>
      <c r="AF106" s="20"/>
      <c r="AG106" s="20"/>
      <c r="AH106" s="20"/>
      <c r="AI106" s="20"/>
      <c r="AJ106" s="20"/>
      <c r="AK106" s="13"/>
      <c r="AO106" s="68"/>
      <c r="AP106" s="73"/>
    </row>
    <row r="107" spans="1:42" s="30" customFormat="1" x14ac:dyDescent="0.25">
      <c r="B107" s="24"/>
      <c r="C107" s="25"/>
      <c r="D107" s="25"/>
      <c r="E107" s="19"/>
      <c r="F107" s="19"/>
      <c r="G107" s="20"/>
      <c r="H107" s="20"/>
      <c r="I107" s="20"/>
      <c r="J107" s="20"/>
      <c r="K107" s="20"/>
      <c r="L107" s="20"/>
      <c r="M107" s="20"/>
      <c r="N107" s="20">
        <v>0.9088001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>
        <v>0.8471746</v>
      </c>
      <c r="Z107" s="20"/>
      <c r="AA107" s="20">
        <v>0.94658819999999999</v>
      </c>
      <c r="AB107" s="20"/>
      <c r="AC107" s="20"/>
      <c r="AD107" s="20">
        <v>0.8188801</v>
      </c>
      <c r="AE107" s="20"/>
      <c r="AF107" s="20"/>
      <c r="AG107" s="20"/>
      <c r="AH107" s="20"/>
      <c r="AI107" s="20"/>
      <c r="AJ107" s="20"/>
      <c r="AK107" s="13"/>
      <c r="AO107" s="68"/>
      <c r="AP107" s="73"/>
    </row>
    <row r="108" spans="1:42" x14ac:dyDescent="0.25">
      <c r="A108" s="13" t="s">
        <v>46</v>
      </c>
      <c r="B108" s="17" t="s">
        <v>68</v>
      </c>
      <c r="C108" s="18" t="s">
        <v>59</v>
      </c>
      <c r="D108" s="18" t="s">
        <v>59</v>
      </c>
      <c r="E108" s="19"/>
      <c r="F108" s="19">
        <v>0.14191570000000001</v>
      </c>
      <c r="G108" s="20"/>
      <c r="H108" s="20"/>
      <c r="I108" s="20">
        <v>0.2490897</v>
      </c>
      <c r="J108" s="20"/>
      <c r="K108" s="20">
        <v>0.1121823</v>
      </c>
      <c r="L108" s="20">
        <v>0.24314350000000001</v>
      </c>
      <c r="M108" s="20">
        <v>0.2785707</v>
      </c>
      <c r="N108" s="20">
        <v>0.30114220000000003</v>
      </c>
      <c r="O108" s="20">
        <v>0.1731655</v>
      </c>
      <c r="P108" s="20">
        <v>0.19439619999999999</v>
      </c>
      <c r="Q108" s="20">
        <v>0.1180604</v>
      </c>
      <c r="R108" s="20">
        <v>0.38666990000000001</v>
      </c>
      <c r="S108" s="20">
        <v>0.38079760000000001</v>
      </c>
      <c r="T108" s="20">
        <v>0.20939250000000001</v>
      </c>
      <c r="U108" s="20">
        <v>0.1501566</v>
      </c>
      <c r="V108" s="20"/>
      <c r="W108" s="20">
        <v>0.37870720000000002</v>
      </c>
      <c r="X108" s="20"/>
      <c r="Y108" s="20">
        <v>0.45308700000000002</v>
      </c>
      <c r="Z108" s="20">
        <v>0.15178359999999999</v>
      </c>
      <c r="AA108" s="20"/>
      <c r="AB108" s="20">
        <v>0.32652639999999999</v>
      </c>
      <c r="AC108" s="20">
        <v>0.1846884</v>
      </c>
      <c r="AD108" s="20"/>
      <c r="AE108" s="20">
        <v>0.461175</v>
      </c>
      <c r="AF108" s="20">
        <v>0.35979270000000002</v>
      </c>
      <c r="AG108" s="20">
        <v>0.33079049999999999</v>
      </c>
      <c r="AH108" s="20">
        <v>0.2146651</v>
      </c>
      <c r="AI108" s="20">
        <v>0.19719900000000001</v>
      </c>
      <c r="AJ108" s="20"/>
      <c r="AK108" s="164">
        <f>IF(AI108&gt;0,(AI108-AVERAGE(Y108:AH108))/STDEV(reproductie!Y108:AH108),"NA")</f>
        <v>-1.4132201049530952</v>
      </c>
      <c r="AL108" s="21">
        <f>AVERAGE(G108:AI108)</f>
        <v>0.26614463636363639</v>
      </c>
      <c r="AM108" s="21">
        <f>STDEV(G108:AI108)</f>
        <v>0.10586108702116385</v>
      </c>
      <c r="AO108" s="80">
        <v>0.13600000000000001</v>
      </c>
      <c r="AP108" s="74" t="s">
        <v>19</v>
      </c>
    </row>
    <row r="109" spans="1:42" x14ac:dyDescent="0.25">
      <c r="A109" s="155" t="s">
        <v>115</v>
      </c>
      <c r="B109" s="27"/>
      <c r="C109" s="18"/>
      <c r="D109" s="18"/>
      <c r="E109" s="19"/>
      <c r="F109" s="19">
        <v>1.40771E-2</v>
      </c>
      <c r="G109" s="20"/>
      <c r="H109" s="20"/>
      <c r="I109" s="20">
        <v>3.8809999999999997E-2</v>
      </c>
      <c r="J109" s="20"/>
      <c r="K109" s="20">
        <v>1.1772899999999999E-2</v>
      </c>
      <c r="L109" s="20">
        <v>3.8946099999999997E-2</v>
      </c>
      <c r="M109" s="20">
        <v>6.6527600000000006E-2</v>
      </c>
      <c r="N109" s="20">
        <v>7.4354900000000002E-2</v>
      </c>
      <c r="O109" s="20">
        <v>3.0883600000000001E-2</v>
      </c>
      <c r="P109" s="20">
        <v>3.3306799999999998E-2</v>
      </c>
      <c r="Q109" s="20">
        <v>1.2475999999999999E-2</v>
      </c>
      <c r="R109" s="20">
        <v>9.6061900000000006E-2</v>
      </c>
      <c r="S109" s="20">
        <v>7.8657500000000005E-2</v>
      </c>
      <c r="T109" s="20">
        <v>3.5083900000000001E-2</v>
      </c>
      <c r="U109" s="20">
        <v>1.5023099999999999E-2</v>
      </c>
      <c r="V109" s="20"/>
      <c r="W109" s="20">
        <v>6.45791E-2</v>
      </c>
      <c r="X109" s="20"/>
      <c r="Y109" s="20">
        <v>8.0699199999999999E-2</v>
      </c>
      <c r="Z109" s="20">
        <v>2.7690900000000001E-2</v>
      </c>
      <c r="AA109" s="20"/>
      <c r="AB109" s="20">
        <v>6.2953999999999996E-2</v>
      </c>
      <c r="AC109" s="20">
        <v>3.1951599999999997E-2</v>
      </c>
      <c r="AD109" s="20"/>
      <c r="AE109" s="20">
        <v>0.10914</v>
      </c>
      <c r="AF109" s="20">
        <v>7.6764100000000002E-2</v>
      </c>
      <c r="AG109" s="20">
        <v>7.9306799999999997E-2</v>
      </c>
      <c r="AH109" s="20">
        <v>3.51746E-2</v>
      </c>
      <c r="AI109" s="20">
        <v>1.77825E-2</v>
      </c>
      <c r="AJ109" s="20"/>
      <c r="AK109" s="30"/>
      <c r="AP109" s="74"/>
    </row>
    <row r="110" spans="1:42" x14ac:dyDescent="0.25">
      <c r="B110" s="27"/>
      <c r="C110" s="18"/>
      <c r="D110" s="18"/>
      <c r="E110" s="19"/>
      <c r="F110" s="19">
        <v>0.65703049999999996</v>
      </c>
      <c r="G110" s="20"/>
      <c r="H110" s="20"/>
      <c r="I110" s="20">
        <v>0.73155950000000003</v>
      </c>
      <c r="J110" s="20"/>
      <c r="K110" s="20">
        <v>0.57268850000000004</v>
      </c>
      <c r="L110" s="20">
        <v>0.71804970000000001</v>
      </c>
      <c r="M110" s="20">
        <v>0.67659519999999995</v>
      </c>
      <c r="N110" s="20">
        <v>0.69802529999999996</v>
      </c>
      <c r="O110" s="20">
        <v>0.5791887</v>
      </c>
      <c r="P110" s="20">
        <v>0.62825350000000002</v>
      </c>
      <c r="Q110" s="20">
        <v>0.58650550000000001</v>
      </c>
      <c r="R110" s="20">
        <v>0.78903279999999998</v>
      </c>
      <c r="S110" s="20">
        <v>0.81583799999999995</v>
      </c>
      <c r="T110" s="20">
        <v>0.65861210000000003</v>
      </c>
      <c r="U110" s="20">
        <v>0.67178760000000004</v>
      </c>
      <c r="V110" s="20"/>
      <c r="W110" s="20">
        <v>0.84330499999999997</v>
      </c>
      <c r="X110" s="20"/>
      <c r="Y110" s="20">
        <v>0.8866001</v>
      </c>
      <c r="Z110" s="20">
        <v>0.52926910000000005</v>
      </c>
      <c r="AA110" s="20"/>
      <c r="AB110" s="20">
        <v>0.77772399999999997</v>
      </c>
      <c r="AC110" s="20">
        <v>0.60855890000000001</v>
      </c>
      <c r="AD110" s="20"/>
      <c r="AE110" s="20">
        <v>0.85672230000000005</v>
      </c>
      <c r="AF110" s="20">
        <v>0.79160379999999997</v>
      </c>
      <c r="AG110" s="20">
        <v>0.73934719999999998</v>
      </c>
      <c r="AH110" s="20">
        <v>0.67206940000000004</v>
      </c>
      <c r="AI110" s="20">
        <v>0.76920230000000001</v>
      </c>
      <c r="AJ110" s="20"/>
      <c r="AK110" s="30"/>
      <c r="AP110" s="74"/>
    </row>
    <row r="111" spans="1:42" x14ac:dyDescent="0.25">
      <c r="A111" s="13" t="s">
        <v>47</v>
      </c>
      <c r="B111" s="17" t="s">
        <v>68</v>
      </c>
      <c r="C111" s="18" t="s">
        <v>59</v>
      </c>
      <c r="D111" s="18" t="s">
        <v>60</v>
      </c>
      <c r="E111" s="19"/>
      <c r="F111" s="19"/>
      <c r="G111" s="20">
        <v>8.2473900000000003E-2</v>
      </c>
      <c r="H111" s="20">
        <v>0.1172214</v>
      </c>
      <c r="I111" s="20"/>
      <c r="J111" s="20">
        <v>0.11304</v>
      </c>
      <c r="K111" s="20">
        <v>9.6472699999999995E-2</v>
      </c>
      <c r="L111" s="20">
        <v>9.1447700000000007E-2</v>
      </c>
      <c r="M111" s="20">
        <v>0.10831440000000001</v>
      </c>
      <c r="N111" s="20">
        <v>0.11174770000000001</v>
      </c>
      <c r="O111" s="20">
        <v>6.5350800000000001E-2</v>
      </c>
      <c r="P111" s="20">
        <v>0.12594449999999999</v>
      </c>
      <c r="Q111" s="20"/>
      <c r="R111" s="20">
        <v>6.3499700000000006E-2</v>
      </c>
      <c r="S111" s="20"/>
      <c r="T111" s="20"/>
      <c r="U111" s="20"/>
      <c r="V111" s="20"/>
      <c r="W111" s="20">
        <v>0.11655459999999999</v>
      </c>
      <c r="X111" s="20">
        <v>0.1065845</v>
      </c>
      <c r="Y111" s="20">
        <v>6.9240099999999999E-2</v>
      </c>
      <c r="Z111" s="20">
        <v>6.5089400000000006E-2</v>
      </c>
      <c r="AA111" s="20">
        <v>0.13342999999999999</v>
      </c>
      <c r="AB111" s="20">
        <v>6.6522999999999999E-2</v>
      </c>
      <c r="AC111" s="20"/>
      <c r="AD111" s="29">
        <v>0.1161314</v>
      </c>
      <c r="AE111" s="29">
        <v>0.22595100000000001</v>
      </c>
      <c r="AF111" s="29">
        <v>0.1804472</v>
      </c>
      <c r="AG111" s="29"/>
      <c r="AH111" s="29">
        <v>9.7353800000000004E-2</v>
      </c>
      <c r="AI111" s="29">
        <v>0.11682140000000001</v>
      </c>
      <c r="AJ111" s="20"/>
      <c r="AK111" s="164" t="e">
        <f>IF(AI111&gt;0,(AI111-AVERAGE(Y111:AH111))/STDEV(reproductie!Y111:AH111),"NA")</f>
        <v>#DIV/0!</v>
      </c>
      <c r="AL111" s="21">
        <f>AVERAGE(G111:AI111)</f>
        <v>0.10807805714285716</v>
      </c>
      <c r="AM111" s="21">
        <f>STDEV(G111:AI111)</f>
        <v>3.9056562374389356E-2</v>
      </c>
      <c r="AO111" s="80">
        <v>0.47299999999999998</v>
      </c>
      <c r="AP111" s="74" t="s">
        <v>20</v>
      </c>
    </row>
    <row r="112" spans="1:42" x14ac:dyDescent="0.25">
      <c r="A112" s="155" t="s">
        <v>128</v>
      </c>
      <c r="B112" s="27"/>
      <c r="C112" s="18"/>
      <c r="D112" s="18"/>
      <c r="E112" s="19"/>
      <c r="F112" s="19"/>
      <c r="G112" s="20">
        <v>2.5581199999999998E-2</v>
      </c>
      <c r="H112" s="20">
        <v>4.23626E-2</v>
      </c>
      <c r="I112" s="20"/>
      <c r="J112" s="20">
        <v>4.9388300000000003E-2</v>
      </c>
      <c r="K112" s="20">
        <v>4.4540000000000003E-2</v>
      </c>
      <c r="L112" s="20">
        <v>3.70283E-2</v>
      </c>
      <c r="M112" s="20">
        <v>5.2969700000000002E-2</v>
      </c>
      <c r="N112" s="20">
        <v>4.56084E-2</v>
      </c>
      <c r="O112" s="20">
        <v>2.64034E-2</v>
      </c>
      <c r="P112" s="20">
        <v>6.3824900000000004E-2</v>
      </c>
      <c r="Q112" s="20"/>
      <c r="R112" s="20">
        <v>1.9888800000000002E-2</v>
      </c>
      <c r="S112" s="20"/>
      <c r="T112" s="20"/>
      <c r="U112" s="20"/>
      <c r="V112" s="20"/>
      <c r="W112" s="20">
        <v>3.6067599999999998E-2</v>
      </c>
      <c r="X112" s="20">
        <v>3.8840100000000002E-2</v>
      </c>
      <c r="Y112" s="20">
        <v>2.1639100000000001E-2</v>
      </c>
      <c r="Z112" s="20">
        <v>1.57495E-2</v>
      </c>
      <c r="AA112" s="20">
        <v>4.0624399999999998E-2</v>
      </c>
      <c r="AB112" s="20">
        <v>1.6486600000000001E-2</v>
      </c>
      <c r="AC112" s="20"/>
      <c r="AD112" s="29">
        <v>3.6012599999999999E-2</v>
      </c>
      <c r="AE112" s="29">
        <v>8.0241499999999993E-2</v>
      </c>
      <c r="AF112" s="29">
        <v>5.4655599999999999E-2</v>
      </c>
      <c r="AG112" s="29"/>
      <c r="AH112" s="29">
        <v>1.27081E-2</v>
      </c>
      <c r="AI112" s="29">
        <v>1.5025200000000001E-2</v>
      </c>
      <c r="AJ112" s="20"/>
      <c r="AP112" s="74"/>
    </row>
    <row r="113" spans="1:42" x14ac:dyDescent="0.25">
      <c r="B113" s="27"/>
      <c r="C113" s="18"/>
      <c r="D113" s="18"/>
      <c r="E113" s="19"/>
      <c r="F113" s="19"/>
      <c r="G113" s="20">
        <v>0.23533770000000001</v>
      </c>
      <c r="H113" s="20">
        <v>0.28499530000000001</v>
      </c>
      <c r="I113" s="20"/>
      <c r="J113" s="20">
        <v>0.23817269999999999</v>
      </c>
      <c r="K113" s="20">
        <v>0.19650419999999999</v>
      </c>
      <c r="L113" s="20">
        <v>0.20852680000000001</v>
      </c>
      <c r="M113" s="20">
        <v>0.2087398</v>
      </c>
      <c r="N113" s="20">
        <v>0.2487964</v>
      </c>
      <c r="O113" s="20">
        <v>0.15273590000000001</v>
      </c>
      <c r="P113" s="20">
        <v>0.2334475</v>
      </c>
      <c r="Q113" s="20"/>
      <c r="R113" s="20">
        <v>0.18471589999999999</v>
      </c>
      <c r="S113" s="20"/>
      <c r="T113" s="20"/>
      <c r="U113" s="20"/>
      <c r="V113" s="20"/>
      <c r="W113" s="20">
        <v>0.3174941</v>
      </c>
      <c r="X113" s="20">
        <v>0.26046750000000002</v>
      </c>
      <c r="Y113" s="20">
        <v>0.20013239999999999</v>
      </c>
      <c r="Z113" s="20">
        <v>0.2324898</v>
      </c>
      <c r="AA113" s="20">
        <v>0.35892869999999999</v>
      </c>
      <c r="AB113" s="20">
        <v>0.2325169</v>
      </c>
      <c r="AC113" s="20"/>
      <c r="AD113" s="29">
        <v>0.31605440000000001</v>
      </c>
      <c r="AE113" s="29">
        <v>0.49410939999999998</v>
      </c>
      <c r="AF113" s="29">
        <v>0.45607779999999998</v>
      </c>
      <c r="AG113" s="29"/>
      <c r="AH113" s="29">
        <v>0.47471449999999998</v>
      </c>
      <c r="AI113" s="29">
        <v>0.53422820000000004</v>
      </c>
      <c r="AJ113" s="20"/>
      <c r="AP113" s="74"/>
    </row>
    <row r="114" spans="1:42" x14ac:dyDescent="0.25">
      <c r="A114" s="13" t="s">
        <v>74</v>
      </c>
      <c r="B114" s="17" t="s">
        <v>68</v>
      </c>
      <c r="C114" s="18" t="s">
        <v>59</v>
      </c>
      <c r="D114" s="18" t="s">
        <v>61</v>
      </c>
      <c r="E114" s="19"/>
      <c r="F114" s="19">
        <v>0.13291359999999999</v>
      </c>
      <c r="G114" s="20"/>
      <c r="H114" s="20">
        <v>0.16179270000000001</v>
      </c>
      <c r="I114" s="20"/>
      <c r="J114" s="20">
        <v>0.2392349</v>
      </c>
      <c r="K114" s="20">
        <v>0.25976320000000003</v>
      </c>
      <c r="L114" s="20">
        <v>0.12628809999999999</v>
      </c>
      <c r="M114" s="20">
        <v>5.5386199999999997E-2</v>
      </c>
      <c r="N114" s="20">
        <v>5.4301099999999998E-2</v>
      </c>
      <c r="O114" s="20"/>
      <c r="P114" s="20"/>
      <c r="Q114" s="20"/>
      <c r="R114" s="20">
        <v>0.1171885</v>
      </c>
      <c r="S114" s="20"/>
      <c r="T114" s="20">
        <v>9.8412299999999994E-2</v>
      </c>
      <c r="U114" s="20">
        <v>0.173628</v>
      </c>
      <c r="V114" s="20">
        <v>0.18257880000000001</v>
      </c>
      <c r="W114" s="20">
        <v>0.2224042</v>
      </c>
      <c r="X114" s="20">
        <v>0.1187917</v>
      </c>
      <c r="Y114" s="20">
        <v>9.5975900000000003E-2</v>
      </c>
      <c r="Z114" s="20">
        <v>0.124247</v>
      </c>
      <c r="AA114" s="20">
        <v>0.37326290000000001</v>
      </c>
      <c r="AB114" s="20"/>
      <c r="AC114" s="29">
        <v>7.9302999999999998E-2</v>
      </c>
      <c r="AD114" s="20">
        <v>9.2495599999999997E-2</v>
      </c>
      <c r="AE114" s="20">
        <v>0.20496829999999999</v>
      </c>
      <c r="AF114" s="20">
        <v>0.1453479</v>
      </c>
      <c r="AG114" s="20">
        <v>0.182007</v>
      </c>
      <c r="AH114" s="20">
        <v>0.14168210000000001</v>
      </c>
      <c r="AI114" s="20"/>
      <c r="AJ114" s="20"/>
      <c r="AK114" s="164" t="str">
        <f>IF(AI114&gt;0,(AI114-AVERAGE(Y114:AH114))/STDEV(reproductie!Y114:AH114),"NA")</f>
        <v>NA</v>
      </c>
      <c r="AL114" s="21">
        <f>AVERAGE(G114:AI114)</f>
        <v>0.15471711428571427</v>
      </c>
      <c r="AM114" s="21">
        <f>STDEV(G114:AI114)</f>
        <v>7.6091574400430836E-2</v>
      </c>
      <c r="AO114" s="80">
        <v>0.39700000000000002</v>
      </c>
      <c r="AP114" s="77">
        <v>14870</v>
      </c>
    </row>
    <row r="115" spans="1:42" x14ac:dyDescent="0.25">
      <c r="A115" s="155" t="s">
        <v>119</v>
      </c>
      <c r="B115" s="27"/>
      <c r="C115" s="18"/>
      <c r="D115" s="18"/>
      <c r="E115" s="19"/>
      <c r="F115" s="19">
        <v>1.54766E-2</v>
      </c>
      <c r="G115" s="20"/>
      <c r="H115" s="20">
        <v>3.5680999999999997E-2</v>
      </c>
      <c r="I115" s="20"/>
      <c r="J115" s="20">
        <v>6.8587800000000004E-2</v>
      </c>
      <c r="K115" s="20">
        <v>8.6112999999999995E-2</v>
      </c>
      <c r="L115" s="20">
        <v>1.5547800000000001E-2</v>
      </c>
      <c r="M115" s="20">
        <v>7.2784E-3</v>
      </c>
      <c r="N115" s="20">
        <v>7.1383000000000002E-3</v>
      </c>
      <c r="O115" s="20"/>
      <c r="P115" s="20"/>
      <c r="Q115" s="20"/>
      <c r="R115" s="20">
        <v>3.53768E-2</v>
      </c>
      <c r="S115" s="20"/>
      <c r="T115" s="20">
        <v>2.2677699999999999E-2</v>
      </c>
      <c r="U115" s="20">
        <v>5.0976500000000001E-2</v>
      </c>
      <c r="V115" s="20">
        <v>6.2437100000000002E-2</v>
      </c>
      <c r="W115" s="20">
        <v>7.57047E-2</v>
      </c>
      <c r="X115" s="20">
        <v>2.76542E-2</v>
      </c>
      <c r="Y115" s="20">
        <v>2.8750999999999999E-2</v>
      </c>
      <c r="Z115" s="20">
        <v>4.3456000000000002E-2</v>
      </c>
      <c r="AA115" s="20">
        <v>0.1309777</v>
      </c>
      <c r="AB115" s="20"/>
      <c r="AC115" s="29">
        <v>2.4347500000000001E-2</v>
      </c>
      <c r="AD115" s="20">
        <v>2.8084100000000001E-2</v>
      </c>
      <c r="AE115" s="20">
        <v>9.5500699999999994E-2</v>
      </c>
      <c r="AF115" s="20">
        <v>5.08271E-2</v>
      </c>
      <c r="AG115" s="20">
        <v>8.0304899999999999E-2</v>
      </c>
      <c r="AH115" s="20">
        <v>4.9158E-2</v>
      </c>
      <c r="AI115" s="20"/>
      <c r="AJ115" s="20"/>
      <c r="AP115" s="74"/>
    </row>
    <row r="116" spans="1:42" x14ac:dyDescent="0.25">
      <c r="B116" s="27"/>
      <c r="C116" s="18"/>
      <c r="D116" s="18"/>
      <c r="E116" s="19"/>
      <c r="F116" s="19">
        <v>0.59915510000000005</v>
      </c>
      <c r="G116" s="20"/>
      <c r="H116" s="20">
        <v>0.50172589999999995</v>
      </c>
      <c r="I116" s="20"/>
      <c r="J116" s="20">
        <v>0.57317830000000003</v>
      </c>
      <c r="K116" s="20">
        <v>0.5665152</v>
      </c>
      <c r="L116" s="20">
        <v>0.56949649999999996</v>
      </c>
      <c r="M116" s="20">
        <v>0.3192217</v>
      </c>
      <c r="N116" s="20">
        <v>0.31439590000000001</v>
      </c>
      <c r="O116" s="20"/>
      <c r="P116" s="20"/>
      <c r="Q116" s="20"/>
      <c r="R116" s="20">
        <v>0.32454250000000001</v>
      </c>
      <c r="S116" s="20"/>
      <c r="T116" s="20">
        <v>0.33927000000000002</v>
      </c>
      <c r="U116" s="20">
        <v>0.45110879999999998</v>
      </c>
      <c r="V116" s="20">
        <v>0.42829240000000002</v>
      </c>
      <c r="W116" s="20">
        <v>0.49969279999999999</v>
      </c>
      <c r="X116" s="20">
        <v>0.38985789999999998</v>
      </c>
      <c r="Y116" s="20">
        <v>0.27575680000000002</v>
      </c>
      <c r="Z116" s="20">
        <v>0.30702839999999998</v>
      </c>
      <c r="AA116" s="20">
        <v>0.70179360000000002</v>
      </c>
      <c r="AB116" s="20"/>
      <c r="AC116" s="29">
        <v>0.2291646</v>
      </c>
      <c r="AD116" s="20">
        <v>0.26444139999999999</v>
      </c>
      <c r="AE116" s="20">
        <v>0.38632060000000001</v>
      </c>
      <c r="AF116" s="20">
        <v>0.35069939999999999</v>
      </c>
      <c r="AG116" s="20">
        <v>0.36183589999999999</v>
      </c>
      <c r="AH116" s="20">
        <v>0.34514070000000002</v>
      </c>
      <c r="AI116" s="20"/>
      <c r="AJ116" s="20"/>
      <c r="AP116" s="74"/>
    </row>
    <row r="117" spans="1:42" x14ac:dyDescent="0.25">
      <c r="A117" s="31" t="s">
        <v>75</v>
      </c>
      <c r="B117" s="17" t="s">
        <v>85</v>
      </c>
      <c r="C117" s="18" t="s">
        <v>59</v>
      </c>
      <c r="D117" s="18"/>
      <c r="E117" s="39"/>
      <c r="F117" s="43"/>
      <c r="G117" s="13"/>
      <c r="I117" s="13">
        <v>0.1485802</v>
      </c>
      <c r="J117" s="20">
        <v>0.11649130000000001</v>
      </c>
      <c r="U117" s="13">
        <v>0.11593340000000001</v>
      </c>
      <c r="V117" s="13">
        <v>0.35958639999999997</v>
      </c>
      <c r="X117" s="13">
        <v>0.18958369999999999</v>
      </c>
      <c r="Y117" s="13">
        <v>7.59378E-2</v>
      </c>
      <c r="AC117" s="14">
        <v>0.32649080000000003</v>
      </c>
      <c r="AD117" s="13">
        <v>0.29975750000000001</v>
      </c>
      <c r="AF117" s="13">
        <v>0.1377448</v>
      </c>
      <c r="AG117" s="13">
        <v>0.27811740000000001</v>
      </c>
      <c r="AH117" s="13">
        <v>0.31548870000000001</v>
      </c>
      <c r="AK117" s="164" t="str">
        <f>IF(AI117&gt;0,(AI117-AVERAGE(Y117:AH117))/STDEV(reproductie!Y117:AH117),"NA")</f>
        <v>NA</v>
      </c>
      <c r="AL117" s="21">
        <f>AVERAGE(G117:AI117)</f>
        <v>0.2148829090909091</v>
      </c>
      <c r="AM117" s="21">
        <f>STDEV(G117:AI117)</f>
        <v>0.10221706721388023</v>
      </c>
      <c r="AO117" s="80">
        <v>0.14199999999999999</v>
      </c>
      <c r="AP117" s="77">
        <v>15910</v>
      </c>
    </row>
    <row r="118" spans="1:42" x14ac:dyDescent="0.25">
      <c r="A118" s="155" t="s">
        <v>129</v>
      </c>
      <c r="B118" s="27"/>
      <c r="C118" s="18"/>
      <c r="D118" s="18"/>
      <c r="E118" s="39"/>
      <c r="F118" s="43"/>
      <c r="G118" s="13"/>
      <c r="I118" s="13">
        <v>1.91477E-2</v>
      </c>
      <c r="J118" s="20">
        <v>9.2450999999999992E-3</v>
      </c>
      <c r="U118" s="13">
        <v>9.3744999999999992E-3</v>
      </c>
      <c r="V118" s="13">
        <v>3.7474500000000001E-2</v>
      </c>
      <c r="X118" s="13">
        <v>1.31051E-2</v>
      </c>
      <c r="Y118" s="13">
        <v>1.1344399999999999E-2</v>
      </c>
      <c r="AC118" s="14">
        <v>4.4266899999999998E-2</v>
      </c>
      <c r="AD118" s="13">
        <v>4.3018000000000001E-2</v>
      </c>
      <c r="AF118" s="13">
        <v>1.05273E-2</v>
      </c>
      <c r="AG118" s="13">
        <v>1.50609E-2</v>
      </c>
      <c r="AH118" s="13">
        <v>1.5108699999999999E-2</v>
      </c>
      <c r="AP118" s="74"/>
    </row>
    <row r="119" spans="1:42" x14ac:dyDescent="0.25">
      <c r="B119" s="27"/>
      <c r="C119" s="18"/>
      <c r="D119" s="18"/>
      <c r="E119" s="39"/>
      <c r="F119" s="43"/>
      <c r="G119" s="13"/>
      <c r="I119" s="13">
        <v>0.6093731</v>
      </c>
      <c r="J119" s="20">
        <v>0.65071880000000004</v>
      </c>
      <c r="U119" s="13">
        <v>0.64504099999999998</v>
      </c>
      <c r="V119" s="13">
        <v>0.89008220000000005</v>
      </c>
      <c r="X119" s="13">
        <v>0.80473119999999998</v>
      </c>
      <c r="Y119" s="13">
        <v>0.37049140000000003</v>
      </c>
      <c r="AC119" s="14">
        <v>0.83535179999999998</v>
      </c>
      <c r="AD119" s="13">
        <v>0.80301719999999999</v>
      </c>
      <c r="AF119" s="13">
        <v>0.70576519999999998</v>
      </c>
      <c r="AG119" s="13">
        <v>0.90660280000000004</v>
      </c>
      <c r="AH119" s="13">
        <v>0.93264820000000004</v>
      </c>
      <c r="AP119" s="74"/>
    </row>
    <row r="120" spans="1:42" s="30" customFormat="1" x14ac:dyDescent="0.25">
      <c r="A120" s="13" t="s">
        <v>50</v>
      </c>
      <c r="B120" s="17" t="s">
        <v>68</v>
      </c>
      <c r="C120" s="18" t="s">
        <v>59</v>
      </c>
      <c r="D120" s="18" t="s">
        <v>59</v>
      </c>
      <c r="E120" s="19"/>
      <c r="F120" s="19"/>
      <c r="G120" s="20">
        <v>0.15675900000000001</v>
      </c>
      <c r="H120" s="20"/>
      <c r="I120" s="20"/>
      <c r="J120" s="20"/>
      <c r="K120" s="20"/>
      <c r="L120" s="20"/>
      <c r="M120" s="20"/>
      <c r="N120" s="20"/>
      <c r="O120" s="20">
        <v>6.3880400000000004E-2</v>
      </c>
      <c r="P120" s="20">
        <v>0.20387649999999999</v>
      </c>
      <c r="Q120" s="20"/>
      <c r="R120" s="20">
        <v>6.9903099999999996E-2</v>
      </c>
      <c r="T120" s="20">
        <v>6.8196000000000007E-2</v>
      </c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164" t="str">
        <f>IF(AI120&gt;0,(AI120-AVERAGE(Y120:AH120))/STDEV(reproductie!Y120:AH120),"NA")</f>
        <v>NA</v>
      </c>
      <c r="AL120" s="21">
        <f>AVERAGE(G120:AI120)</f>
        <v>0.112523</v>
      </c>
      <c r="AM120" s="21">
        <f>STDEV(G120:AI120)</f>
        <v>6.4128244553433703E-2</v>
      </c>
      <c r="AO120" s="68"/>
      <c r="AP120" s="74" t="s">
        <v>23</v>
      </c>
    </row>
    <row r="121" spans="1:42" s="30" customFormat="1" x14ac:dyDescent="0.25">
      <c r="A121" s="155" t="s">
        <v>130</v>
      </c>
      <c r="B121" s="27"/>
      <c r="C121" s="18"/>
      <c r="D121" s="18"/>
      <c r="E121" s="19"/>
      <c r="F121" s="19"/>
      <c r="G121" s="20">
        <v>2.6177200000000001E-2</v>
      </c>
      <c r="H121" s="20"/>
      <c r="I121" s="20"/>
      <c r="J121" s="20"/>
      <c r="K121" s="20"/>
      <c r="L121" s="20"/>
      <c r="M121" s="20"/>
      <c r="N121" s="20"/>
      <c r="O121" s="20">
        <v>1.38858E-2</v>
      </c>
      <c r="P121" s="20">
        <v>4.3988899999999997E-2</v>
      </c>
      <c r="Q121" s="20"/>
      <c r="R121" s="20">
        <v>1.7827300000000001E-2</v>
      </c>
      <c r="T121" s="20">
        <v>1.26406E-2</v>
      </c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13"/>
      <c r="AO121" s="68"/>
      <c r="AP121" s="74"/>
    </row>
    <row r="122" spans="1:42" s="30" customFormat="1" x14ac:dyDescent="0.25">
      <c r="A122" s="13"/>
      <c r="B122" s="27"/>
      <c r="C122" s="18"/>
      <c r="D122" s="18"/>
      <c r="E122" s="19"/>
      <c r="F122" s="19"/>
      <c r="G122" s="20">
        <v>0.56248469999999995</v>
      </c>
      <c r="H122" s="20"/>
      <c r="I122" s="20"/>
      <c r="J122" s="20"/>
      <c r="K122" s="20"/>
      <c r="L122" s="20"/>
      <c r="M122" s="20"/>
      <c r="N122" s="20"/>
      <c r="O122" s="20">
        <v>0.24851300000000001</v>
      </c>
      <c r="P122" s="20">
        <v>0.58767270000000005</v>
      </c>
      <c r="Q122" s="20"/>
      <c r="R122" s="20">
        <v>0.23733989999999999</v>
      </c>
      <c r="T122" s="20">
        <v>0.29497259999999997</v>
      </c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13"/>
      <c r="AO122" s="68"/>
      <c r="AP122" s="74"/>
    </row>
    <row r="123" spans="1:42" s="37" customFormat="1" x14ac:dyDescent="0.25">
      <c r="A123" s="37" t="s">
        <v>52</v>
      </c>
      <c r="B123" s="34" t="s">
        <v>68</v>
      </c>
      <c r="C123" s="35" t="s">
        <v>58</v>
      </c>
      <c r="D123" s="35" t="s">
        <v>59</v>
      </c>
      <c r="E123" s="19"/>
      <c r="F123" s="39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164" t="str">
        <f>IF(AI123&gt;0,(AI123-AVERAGE(Y123:AH123))/STDEV(reproductie!Y123:AH123),"NA")</f>
        <v>NA</v>
      </c>
      <c r="AL123" s="21" t="e">
        <f>AVERAGE(G123:AI123)</f>
        <v>#DIV/0!</v>
      </c>
      <c r="AM123" s="21" t="e">
        <f>STDEV(G123:AI123)</f>
        <v>#DIV/0!</v>
      </c>
      <c r="AO123" s="69">
        <v>8.3000000000000004E-2</v>
      </c>
      <c r="AP123" s="72" t="s">
        <v>25</v>
      </c>
    </row>
    <row r="124" spans="1:42" x14ac:dyDescent="0.25">
      <c r="A124" s="155" t="s">
        <v>118</v>
      </c>
      <c r="B124" s="24"/>
      <c r="C124" s="25"/>
      <c r="D124" s="25"/>
      <c r="E124" s="19"/>
      <c r="F124" s="39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P124" s="73"/>
    </row>
    <row r="125" spans="1:42" x14ac:dyDescent="0.25">
      <c r="A125" s="30"/>
      <c r="B125" s="24"/>
      <c r="C125" s="25"/>
      <c r="D125" s="25"/>
      <c r="E125" s="19"/>
      <c r="F125" s="39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P125" s="73"/>
    </row>
    <row r="126" spans="1:42" s="37" customFormat="1" x14ac:dyDescent="0.25">
      <c r="A126" s="37" t="s">
        <v>53</v>
      </c>
      <c r="B126" s="34" t="s">
        <v>68</v>
      </c>
      <c r="C126" s="35" t="s">
        <v>58</v>
      </c>
      <c r="D126" s="35" t="s">
        <v>59</v>
      </c>
      <c r="E126" s="19"/>
      <c r="F126" s="19"/>
      <c r="G126" s="20"/>
      <c r="H126" s="20"/>
      <c r="I126" s="20">
        <v>0.14113899999999999</v>
      </c>
      <c r="J126" s="20"/>
      <c r="K126" s="20"/>
      <c r="L126" s="20"/>
      <c r="M126" s="20"/>
      <c r="N126" s="20"/>
      <c r="O126" s="20"/>
      <c r="P126" s="20"/>
      <c r="Q126" s="20"/>
      <c r="R126" s="20"/>
      <c r="S126" s="38"/>
      <c r="T126" s="38"/>
      <c r="U126" s="38"/>
      <c r="V126" s="38"/>
      <c r="W126" s="38">
        <v>0.12648309999999999</v>
      </c>
      <c r="X126" s="38"/>
      <c r="Y126" s="38">
        <v>0.24082029999999999</v>
      </c>
      <c r="Z126" s="38">
        <v>0.27013920000000002</v>
      </c>
      <c r="AA126" s="38">
        <v>0.1182652</v>
      </c>
      <c r="AB126" s="38"/>
      <c r="AC126" s="38"/>
      <c r="AD126" s="38"/>
      <c r="AE126" s="38"/>
      <c r="AF126" s="38"/>
      <c r="AG126" s="38"/>
      <c r="AH126" s="38"/>
      <c r="AI126" s="38"/>
      <c r="AJ126" s="38"/>
      <c r="AK126" s="164" t="str">
        <f>IF(AI126&gt;0,(AI126-AVERAGE(Y126:AH126))/STDEV(reproductie!Y126:AH126),"NA")</f>
        <v>NA</v>
      </c>
      <c r="AL126" s="21">
        <f>AVERAGE(G126:AI126)</f>
        <v>0.17936935999999998</v>
      </c>
      <c r="AM126" s="21">
        <f>STDEV(G126:AI126)</f>
        <v>7.0724142222320402E-2</v>
      </c>
      <c r="AO126" s="69">
        <v>0.02</v>
      </c>
      <c r="AP126" s="72" t="s">
        <v>26</v>
      </c>
    </row>
    <row r="127" spans="1:42" x14ac:dyDescent="0.25">
      <c r="A127" s="155" t="s">
        <v>116</v>
      </c>
      <c r="B127" s="27"/>
      <c r="C127" s="18"/>
      <c r="D127" s="18"/>
      <c r="E127" s="19"/>
      <c r="F127" s="19"/>
      <c r="G127" s="20"/>
      <c r="H127" s="20"/>
      <c r="I127" s="20">
        <v>4.3613000000000002E-3</v>
      </c>
      <c r="J127" s="20"/>
      <c r="K127" s="20"/>
      <c r="L127" s="20"/>
      <c r="M127" s="20"/>
      <c r="N127" s="20"/>
      <c r="O127" s="20"/>
      <c r="P127" s="20"/>
      <c r="Q127" s="20"/>
      <c r="R127" s="20"/>
      <c r="S127" s="26"/>
      <c r="T127" s="26"/>
      <c r="U127" s="26"/>
      <c r="V127" s="26"/>
      <c r="W127" s="26">
        <v>4.3428E-3</v>
      </c>
      <c r="X127" s="26"/>
      <c r="Y127" s="26">
        <v>1.0659200000000001E-2</v>
      </c>
      <c r="Z127" s="26">
        <v>9.7958000000000003E-3</v>
      </c>
      <c r="AA127" s="26">
        <v>4.1472000000000002E-3</v>
      </c>
      <c r="AB127" s="26"/>
      <c r="AC127" s="26"/>
      <c r="AD127" s="26"/>
      <c r="AE127" s="26"/>
      <c r="AF127" s="26"/>
      <c r="AG127" s="26"/>
      <c r="AH127" s="26"/>
      <c r="AI127" s="26"/>
      <c r="AJ127" s="26"/>
      <c r="AK127" s="30"/>
      <c r="AP127" s="74"/>
    </row>
    <row r="128" spans="1:42" x14ac:dyDescent="0.25">
      <c r="B128" s="27"/>
      <c r="C128" s="18"/>
      <c r="D128" s="18"/>
      <c r="E128" s="19"/>
      <c r="F128" s="19"/>
      <c r="G128" s="20"/>
      <c r="H128" s="20"/>
      <c r="I128" s="20">
        <v>0.86043150000000002</v>
      </c>
      <c r="J128" s="20"/>
      <c r="K128" s="20"/>
      <c r="L128" s="20"/>
      <c r="M128" s="20"/>
      <c r="N128" s="20"/>
      <c r="O128" s="20"/>
      <c r="P128" s="20"/>
      <c r="Q128" s="20"/>
      <c r="R128" s="20"/>
      <c r="S128" s="26"/>
      <c r="T128" s="26"/>
      <c r="U128" s="26"/>
      <c r="V128" s="26"/>
      <c r="W128" s="29">
        <v>0.82779080000000005</v>
      </c>
      <c r="X128" s="29"/>
      <c r="Y128" s="29">
        <v>0.90328220000000004</v>
      </c>
      <c r="Z128" s="29">
        <v>0.93264990000000003</v>
      </c>
      <c r="AA128" s="29">
        <v>0.81202669999999999</v>
      </c>
      <c r="AB128" s="29"/>
      <c r="AC128" s="29"/>
      <c r="AD128" s="29"/>
      <c r="AE128" s="29"/>
      <c r="AF128" s="26"/>
      <c r="AG128" s="26"/>
      <c r="AH128" s="26"/>
      <c r="AI128" s="26"/>
      <c r="AJ128" s="26"/>
      <c r="AK128" s="30"/>
      <c r="AP128" s="74"/>
    </row>
    <row r="129" spans="1:42" s="43" customFormat="1" x14ac:dyDescent="0.25">
      <c r="A129" s="45" t="s">
        <v>76</v>
      </c>
      <c r="B129" s="46" t="s">
        <v>85</v>
      </c>
      <c r="C129" s="47" t="s">
        <v>59</v>
      </c>
      <c r="D129" s="47" t="s">
        <v>61</v>
      </c>
      <c r="E129" s="39"/>
      <c r="F129" s="19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>
        <v>0.35374810000000001</v>
      </c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164" t="str">
        <f>IF(AI129&gt;0,(AI129-AVERAGE(Y129:AH129))/STDEV(reproductie!Y129:AH129),"NA")</f>
        <v>NA</v>
      </c>
      <c r="AL129" s="21">
        <f>AVERAGE(G129:AI129)</f>
        <v>0.35374810000000001</v>
      </c>
      <c r="AM129" s="21" t="e">
        <f>STDEV(G129:AI129)</f>
        <v>#DIV/0!</v>
      </c>
      <c r="AO129" s="80">
        <v>0.112</v>
      </c>
      <c r="AP129" s="48">
        <v>17100</v>
      </c>
    </row>
    <row r="130" spans="1:42" s="43" customFormat="1" x14ac:dyDescent="0.25">
      <c r="A130" s="155" t="s">
        <v>117</v>
      </c>
      <c r="B130" s="49"/>
      <c r="C130" s="50"/>
      <c r="D130" s="50"/>
      <c r="E130" s="39"/>
      <c r="F130" s="19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>
        <v>2.12923E-2</v>
      </c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13"/>
      <c r="AO130" s="71"/>
      <c r="AP130" s="78"/>
    </row>
    <row r="131" spans="1:42" s="43" customFormat="1" x14ac:dyDescent="0.25">
      <c r="B131" s="49"/>
      <c r="C131" s="50"/>
      <c r="D131" s="50"/>
      <c r="E131" s="39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>
        <v>0.932307</v>
      </c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13"/>
      <c r="AO131" s="71"/>
      <c r="AP131" s="78"/>
    </row>
    <row r="132" spans="1:42" x14ac:dyDescent="0.25">
      <c r="F132" s="43"/>
      <c r="G132" s="13"/>
      <c r="H132" s="37"/>
      <c r="I132" s="37"/>
      <c r="J132" s="37"/>
      <c r="AK132" s="164" t="str">
        <f>IF(AI132&gt;0,(AI132-AVERAGE(Y132:AH132))/STDEV(reproductie!Y132:AH132),"NA")</f>
        <v>NA</v>
      </c>
    </row>
    <row r="133" spans="1:42" x14ac:dyDescent="0.25">
      <c r="F133" s="43"/>
      <c r="G133" s="13"/>
      <c r="H133" s="37"/>
      <c r="I133" s="37"/>
      <c r="J133" s="37"/>
    </row>
    <row r="134" spans="1:42" x14ac:dyDescent="0.25">
      <c r="F134" s="43"/>
      <c r="G134" s="13"/>
      <c r="H134" s="37"/>
      <c r="I134" s="37"/>
      <c r="J134" s="37"/>
    </row>
    <row r="135" spans="1:42" x14ac:dyDescent="0.25">
      <c r="F135" s="43"/>
      <c r="G135" s="13"/>
      <c r="H135" s="37"/>
      <c r="I135" s="37"/>
      <c r="J135" s="37"/>
      <c r="AK135" s="164" t="str">
        <f>IF(AI135&gt;0,(AI135-AVERAGE(Y135:AH135))/STDEV(reproductie!Y135:AH135),"NA")</f>
        <v>NA</v>
      </c>
    </row>
    <row r="136" spans="1:42" x14ac:dyDescent="0.25">
      <c r="F136" s="43"/>
      <c r="G136" s="13"/>
      <c r="H136" s="37"/>
      <c r="I136" s="37"/>
      <c r="J136" s="37"/>
    </row>
    <row r="137" spans="1:42" x14ac:dyDescent="0.25">
      <c r="F137" s="43"/>
      <c r="G137" s="13"/>
      <c r="H137" s="37"/>
      <c r="I137" s="37"/>
      <c r="J137" s="37"/>
    </row>
    <row r="138" spans="1:42" x14ac:dyDescent="0.25">
      <c r="F138" s="43"/>
      <c r="G138" s="13"/>
      <c r="H138" s="37"/>
      <c r="I138" s="37"/>
      <c r="J138" s="37"/>
    </row>
    <row r="139" spans="1:42" x14ac:dyDescent="0.25">
      <c r="G139" s="13"/>
      <c r="H139" s="37"/>
      <c r="I139" s="37"/>
      <c r="J139" s="37"/>
    </row>
  </sheetData>
  <phoneticPr fontId="4" type="noConversion"/>
  <conditionalFormatting sqref="G3:AI67 AF69:AI89 G69:AE104 AF93:AI131 G105:AC119 AD105:AE131 G120:R122 T120:AC122 G123:AC131">
    <cfRule type="cellIs" dxfId="93" priority="264" operator="lessThan">
      <formula>0.05</formula>
    </cfRule>
    <cfRule type="cellIs" dxfId="92" priority="263" operator="greaterThan">
      <formula>0.95</formula>
    </cfRule>
  </conditionalFormatting>
  <conditionalFormatting sqref="AK3">
    <cfRule type="cellIs" dxfId="91" priority="260" operator="greaterThan">
      <formula>0.674</formula>
    </cfRule>
    <cfRule type="cellIs" dxfId="90" priority="259" operator="lessThan">
      <formula>-0.674</formula>
    </cfRule>
  </conditionalFormatting>
  <conditionalFormatting sqref="AK6">
    <cfRule type="cellIs" dxfId="89" priority="84" operator="greaterThan">
      <formula>0.674</formula>
    </cfRule>
    <cfRule type="cellIs" dxfId="88" priority="83" operator="lessThan">
      <formula>-0.674</formula>
    </cfRule>
  </conditionalFormatting>
  <conditionalFormatting sqref="AK9">
    <cfRule type="cellIs" dxfId="87" priority="81" operator="lessThan">
      <formula>-0.674</formula>
    </cfRule>
    <cfRule type="cellIs" dxfId="86" priority="82" operator="greaterThan">
      <formula>0.674</formula>
    </cfRule>
  </conditionalFormatting>
  <conditionalFormatting sqref="AK12">
    <cfRule type="cellIs" dxfId="85" priority="80" operator="greaterThan">
      <formula>0.674</formula>
    </cfRule>
    <cfRule type="cellIs" dxfId="84" priority="79" operator="lessThan">
      <formula>-0.674</formula>
    </cfRule>
  </conditionalFormatting>
  <conditionalFormatting sqref="AK15">
    <cfRule type="cellIs" dxfId="83" priority="78" operator="greaterThan">
      <formula>0.674</formula>
    </cfRule>
    <cfRule type="cellIs" dxfId="82" priority="77" operator="lessThan">
      <formula>-0.674</formula>
    </cfRule>
  </conditionalFormatting>
  <conditionalFormatting sqref="AK18">
    <cfRule type="cellIs" dxfId="81" priority="76" operator="greaterThan">
      <formula>0.674</formula>
    </cfRule>
    <cfRule type="cellIs" dxfId="80" priority="75" operator="lessThan">
      <formula>-0.674</formula>
    </cfRule>
  </conditionalFormatting>
  <conditionalFormatting sqref="AK21">
    <cfRule type="cellIs" dxfId="79" priority="74" operator="greaterThan">
      <formula>0.674</formula>
    </cfRule>
    <cfRule type="cellIs" dxfId="78" priority="73" operator="lessThan">
      <formula>-0.674</formula>
    </cfRule>
  </conditionalFormatting>
  <conditionalFormatting sqref="AK24">
    <cfRule type="cellIs" dxfId="77" priority="71" operator="lessThan">
      <formula>-0.674</formula>
    </cfRule>
    <cfRule type="cellIs" dxfId="76" priority="72" operator="greaterThan">
      <formula>0.674</formula>
    </cfRule>
  </conditionalFormatting>
  <conditionalFormatting sqref="AK27">
    <cfRule type="cellIs" dxfId="75" priority="69" operator="lessThan">
      <formula>-0.674</formula>
    </cfRule>
    <cfRule type="cellIs" dxfId="74" priority="70" operator="greaterThan">
      <formula>0.674</formula>
    </cfRule>
  </conditionalFormatting>
  <conditionalFormatting sqref="AK30">
    <cfRule type="cellIs" dxfId="73" priority="68" operator="greaterThan">
      <formula>0.674</formula>
    </cfRule>
    <cfRule type="cellIs" dxfId="72" priority="67" operator="lessThan">
      <formula>-0.674</formula>
    </cfRule>
  </conditionalFormatting>
  <conditionalFormatting sqref="AK33">
    <cfRule type="cellIs" dxfId="71" priority="66" operator="greaterThan">
      <formula>0.674</formula>
    </cfRule>
    <cfRule type="cellIs" dxfId="70" priority="65" operator="lessThan">
      <formula>-0.674</formula>
    </cfRule>
  </conditionalFormatting>
  <conditionalFormatting sqref="AK36">
    <cfRule type="cellIs" dxfId="69" priority="64" operator="greaterThan">
      <formula>0.674</formula>
    </cfRule>
    <cfRule type="cellIs" dxfId="68" priority="63" operator="lessThan">
      <formula>-0.674</formula>
    </cfRule>
  </conditionalFormatting>
  <conditionalFormatting sqref="AK39">
    <cfRule type="cellIs" dxfId="67" priority="62" operator="greaterThan">
      <formula>0.674</formula>
    </cfRule>
    <cfRule type="cellIs" dxfId="66" priority="61" operator="lessThan">
      <formula>-0.674</formula>
    </cfRule>
  </conditionalFormatting>
  <conditionalFormatting sqref="AK42">
    <cfRule type="cellIs" dxfId="65" priority="60" operator="greaterThan">
      <formula>0.674</formula>
    </cfRule>
    <cfRule type="cellIs" dxfId="64" priority="59" operator="lessThan">
      <formula>-0.674</formula>
    </cfRule>
  </conditionalFormatting>
  <conditionalFormatting sqref="AK45">
    <cfRule type="cellIs" dxfId="63" priority="58" operator="greaterThan">
      <formula>0.674</formula>
    </cfRule>
    <cfRule type="cellIs" dxfId="62" priority="57" operator="lessThan">
      <formula>-0.674</formula>
    </cfRule>
  </conditionalFormatting>
  <conditionalFormatting sqref="AK48">
    <cfRule type="cellIs" dxfId="61" priority="55" operator="lessThan">
      <formula>-0.674</formula>
    </cfRule>
    <cfRule type="cellIs" dxfId="60" priority="56" operator="greaterThan">
      <formula>0.674</formula>
    </cfRule>
  </conditionalFormatting>
  <conditionalFormatting sqref="AK51">
    <cfRule type="cellIs" dxfId="59" priority="53" operator="lessThan">
      <formula>-0.674</formula>
    </cfRule>
    <cfRule type="cellIs" dxfId="58" priority="54" operator="greaterThan">
      <formula>0.674</formula>
    </cfRule>
  </conditionalFormatting>
  <conditionalFormatting sqref="AK54">
    <cfRule type="cellIs" dxfId="57" priority="52" operator="greaterThan">
      <formula>0.674</formula>
    </cfRule>
    <cfRule type="cellIs" dxfId="56" priority="51" operator="lessThan">
      <formula>-0.674</formula>
    </cfRule>
  </conditionalFormatting>
  <conditionalFormatting sqref="AK57">
    <cfRule type="cellIs" dxfId="55" priority="49" operator="lessThan">
      <formula>-0.674</formula>
    </cfRule>
    <cfRule type="cellIs" dxfId="54" priority="50" operator="greaterThan">
      <formula>0.674</formula>
    </cfRule>
  </conditionalFormatting>
  <conditionalFormatting sqref="AK60">
    <cfRule type="cellIs" dxfId="53" priority="47" operator="lessThan">
      <formula>-0.674</formula>
    </cfRule>
    <cfRule type="cellIs" dxfId="52" priority="48" operator="greaterThan">
      <formula>0.674</formula>
    </cfRule>
  </conditionalFormatting>
  <conditionalFormatting sqref="AK63">
    <cfRule type="cellIs" dxfId="51" priority="46" operator="greaterThan">
      <formula>0.674</formula>
    </cfRule>
    <cfRule type="cellIs" dxfId="50" priority="45" operator="lessThan">
      <formula>-0.674</formula>
    </cfRule>
  </conditionalFormatting>
  <conditionalFormatting sqref="AK66">
    <cfRule type="cellIs" dxfId="49" priority="132" operator="greaterThan">
      <formula>0.674</formula>
    </cfRule>
    <cfRule type="cellIs" dxfId="48" priority="131" operator="lessThan">
      <formula>-0.674</formula>
    </cfRule>
  </conditionalFormatting>
  <conditionalFormatting sqref="AK71">
    <cfRule type="cellIs" dxfId="47" priority="129" operator="lessThan">
      <formula>-0.674</formula>
    </cfRule>
    <cfRule type="cellIs" dxfId="46" priority="130" operator="greaterThan">
      <formula>0.674</formula>
    </cfRule>
  </conditionalFormatting>
  <conditionalFormatting sqref="AK74">
    <cfRule type="cellIs" dxfId="45" priority="44" operator="greaterThan">
      <formula>0.674</formula>
    </cfRule>
    <cfRule type="cellIs" dxfId="44" priority="43" operator="lessThan">
      <formula>-0.674</formula>
    </cfRule>
  </conditionalFormatting>
  <conditionalFormatting sqref="AK76">
    <cfRule type="cellIs" dxfId="43" priority="42" operator="greaterThan">
      <formula>0.674</formula>
    </cfRule>
    <cfRule type="cellIs" dxfId="42" priority="41" operator="lessThan">
      <formula>-0.674</formula>
    </cfRule>
  </conditionalFormatting>
  <conditionalFormatting sqref="AK78">
    <cfRule type="cellIs" dxfId="41" priority="40" operator="greaterThan">
      <formula>0.674</formula>
    </cfRule>
    <cfRule type="cellIs" dxfId="40" priority="39" operator="lessThan">
      <formula>-0.674</formula>
    </cfRule>
  </conditionalFormatting>
  <conditionalFormatting sqref="AK81">
    <cfRule type="cellIs" dxfId="39" priority="38" operator="greaterThan">
      <formula>0.674</formula>
    </cfRule>
    <cfRule type="cellIs" dxfId="38" priority="37" operator="lessThan">
      <formula>-0.674</formula>
    </cfRule>
  </conditionalFormatting>
  <conditionalFormatting sqref="AK83">
    <cfRule type="cellIs" dxfId="37" priority="36" operator="greaterThan">
      <formula>0.674</formula>
    </cfRule>
    <cfRule type="cellIs" dxfId="36" priority="35" operator="lessThan">
      <formula>-0.674</formula>
    </cfRule>
  </conditionalFormatting>
  <conditionalFormatting sqref="AK85">
    <cfRule type="cellIs" dxfId="35" priority="34" operator="greaterThan">
      <formula>0.674</formula>
    </cfRule>
    <cfRule type="cellIs" dxfId="34" priority="33" operator="lessThan">
      <formula>-0.674</formula>
    </cfRule>
  </conditionalFormatting>
  <conditionalFormatting sqref="AK90">
    <cfRule type="cellIs" dxfId="33" priority="32" operator="greaterThan">
      <formula>0.674</formula>
    </cfRule>
    <cfRule type="cellIs" dxfId="32" priority="31" operator="lessThan">
      <formula>-0.674</formula>
    </cfRule>
  </conditionalFormatting>
  <conditionalFormatting sqref="AK93">
    <cfRule type="cellIs" dxfId="31" priority="30" operator="greaterThan">
      <formula>0.674</formula>
    </cfRule>
    <cfRule type="cellIs" dxfId="30" priority="29" operator="lessThan">
      <formula>-0.674</formula>
    </cfRule>
  </conditionalFormatting>
  <conditionalFormatting sqref="AK96">
    <cfRule type="cellIs" dxfId="29" priority="28" operator="greaterThan">
      <formula>0.674</formula>
    </cfRule>
    <cfRule type="cellIs" dxfId="28" priority="27" operator="lessThan">
      <formula>-0.674</formula>
    </cfRule>
  </conditionalFormatting>
  <conditionalFormatting sqref="AK99">
    <cfRule type="cellIs" dxfId="27" priority="26" operator="greaterThan">
      <formula>0.674</formula>
    </cfRule>
    <cfRule type="cellIs" dxfId="26" priority="25" operator="lessThan">
      <formula>-0.674</formula>
    </cfRule>
  </conditionalFormatting>
  <conditionalFormatting sqref="AK102">
    <cfRule type="cellIs" dxfId="25" priority="24" operator="greaterThan">
      <formula>0.674</formula>
    </cfRule>
    <cfRule type="cellIs" dxfId="24" priority="23" operator="lessThan">
      <formula>-0.674</formula>
    </cfRule>
  </conditionalFormatting>
  <conditionalFormatting sqref="AK105">
    <cfRule type="cellIs" dxfId="23" priority="22" operator="greaterThan">
      <formula>0.674</formula>
    </cfRule>
    <cfRule type="cellIs" dxfId="22" priority="21" operator="lessThan">
      <formula>-0.674</formula>
    </cfRule>
  </conditionalFormatting>
  <conditionalFormatting sqref="AK108">
    <cfRule type="cellIs" dxfId="21" priority="20" operator="greaterThan">
      <formula>0.674</formula>
    </cfRule>
    <cfRule type="cellIs" dxfId="20" priority="19" operator="lessThan">
      <formula>-0.674</formula>
    </cfRule>
  </conditionalFormatting>
  <conditionalFormatting sqref="AK111">
    <cfRule type="cellIs" dxfId="19" priority="18" operator="greaterThan">
      <formula>0.674</formula>
    </cfRule>
    <cfRule type="cellIs" dxfId="18" priority="17" operator="lessThan">
      <formula>-0.674</formula>
    </cfRule>
  </conditionalFormatting>
  <conditionalFormatting sqref="AK114">
    <cfRule type="cellIs" dxfId="17" priority="16" operator="greaterThan">
      <formula>0.674</formula>
    </cfRule>
    <cfRule type="cellIs" dxfId="16" priority="15" operator="lessThan">
      <formula>-0.674</formula>
    </cfRule>
  </conditionalFormatting>
  <conditionalFormatting sqref="AK117">
    <cfRule type="cellIs" dxfId="15" priority="14" operator="greaterThan">
      <formula>0.674</formula>
    </cfRule>
    <cfRule type="cellIs" dxfId="14" priority="13" operator="lessThan">
      <formula>-0.674</formula>
    </cfRule>
  </conditionalFormatting>
  <conditionalFormatting sqref="AK120">
    <cfRule type="cellIs" dxfId="13" priority="12" operator="greaterThan">
      <formula>0.674</formula>
    </cfRule>
    <cfRule type="cellIs" dxfId="12" priority="11" operator="lessThan">
      <formula>-0.674</formula>
    </cfRule>
  </conditionalFormatting>
  <conditionalFormatting sqref="AK123">
    <cfRule type="cellIs" dxfId="11" priority="10" operator="greaterThan">
      <formula>0.674</formula>
    </cfRule>
    <cfRule type="cellIs" dxfId="10" priority="9" operator="lessThan">
      <formula>-0.674</formula>
    </cfRule>
  </conditionalFormatting>
  <conditionalFormatting sqref="AK126">
    <cfRule type="cellIs" dxfId="9" priority="8" operator="greaterThan">
      <formula>0.674</formula>
    </cfRule>
    <cfRule type="cellIs" dxfId="8" priority="7" operator="lessThan">
      <formula>-0.674</formula>
    </cfRule>
  </conditionalFormatting>
  <conditionalFormatting sqref="AK129">
    <cfRule type="cellIs" dxfId="7" priority="6" operator="greaterThan">
      <formula>0.674</formula>
    </cfRule>
    <cfRule type="cellIs" dxfId="6" priority="5" operator="lessThan">
      <formula>-0.674</formula>
    </cfRule>
  </conditionalFormatting>
  <conditionalFormatting sqref="AK132">
    <cfRule type="cellIs" dxfId="5" priority="3" operator="lessThan">
      <formula>-0.674</formula>
    </cfRule>
    <cfRule type="cellIs" dxfId="4" priority="4" operator="greaterThan">
      <formula>0.674</formula>
    </cfRule>
  </conditionalFormatting>
  <conditionalFormatting sqref="AK135">
    <cfRule type="cellIs" dxfId="3" priority="2" operator="greaterThan">
      <formula>0.674</formula>
    </cfRule>
    <cfRule type="cellIs" dxfId="2" priority="1" operator="lessThan">
      <formula>-0.674</formula>
    </cfRule>
  </conditionalFormatting>
  <pageMargins left="0.75" right="0.7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68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ColWidth="9.09765625" defaultRowHeight="11.5" x14ac:dyDescent="0.25"/>
  <sheetData>
    <row r="1" spans="1:21" ht="13" x14ac:dyDescent="0.3">
      <c r="A1" s="4" t="s">
        <v>166</v>
      </c>
    </row>
    <row r="2" spans="1:21" ht="13" x14ac:dyDescent="0.3">
      <c r="A2" s="5" t="s">
        <v>81</v>
      </c>
      <c r="P2" s="87" t="s">
        <v>86</v>
      </c>
    </row>
    <row r="3" spans="1:21" ht="13" x14ac:dyDescent="0.3">
      <c r="A3" s="5" t="s">
        <v>108</v>
      </c>
      <c r="P3" s="88" t="s">
        <v>103</v>
      </c>
    </row>
    <row r="4" spans="1:21" ht="13" x14ac:dyDescent="0.3">
      <c r="A4" s="5" t="s">
        <v>109</v>
      </c>
      <c r="P4" s="88" t="s">
        <v>104</v>
      </c>
    </row>
    <row r="5" spans="1:21" ht="13" x14ac:dyDescent="0.25">
      <c r="A5" s="6" t="s">
        <v>82</v>
      </c>
    </row>
    <row r="6" spans="1:21" ht="12" x14ac:dyDescent="0.3">
      <c r="P6" s="88" t="s">
        <v>111</v>
      </c>
    </row>
    <row r="7" spans="1:21" x14ac:dyDescent="0.25">
      <c r="A7" s="7" t="s">
        <v>100</v>
      </c>
    </row>
    <row r="9" spans="1:21" x14ac:dyDescent="0.25">
      <c r="Q9" s="158" t="s">
        <v>153</v>
      </c>
    </row>
    <row r="10" spans="1:21" x14ac:dyDescent="0.25">
      <c r="Q10" s="158" t="s">
        <v>175</v>
      </c>
    </row>
    <row r="11" spans="1:21" x14ac:dyDescent="0.25">
      <c r="Q11" s="157" t="s">
        <v>162</v>
      </c>
    </row>
    <row r="13" spans="1:21" x14ac:dyDescent="0.25">
      <c r="Q13" s="158" t="s">
        <v>174</v>
      </c>
      <c r="R13" s="158"/>
      <c r="S13" s="165" t="s">
        <v>154</v>
      </c>
      <c r="T13" s="165" t="s">
        <v>163</v>
      </c>
      <c r="U13" s="165" t="s">
        <v>164</v>
      </c>
    </row>
    <row r="15" spans="1:21" x14ac:dyDescent="0.25">
      <c r="Q15" s="157" t="s">
        <v>158</v>
      </c>
      <c r="S15" s="159">
        <f>(reproductie!$AJ71-AVERAGE(reproductie!$Z71:$AI71))/STDEV(reproductie!$Z71:$AI71)</f>
        <v>1.5387538319403073</v>
      </c>
      <c r="T15" s="159">
        <f>('overleving ad'!$AI71-AVERAGE('overleving ad'!$Y71:$AH71))/STDEV('overleving ad'!$Y71:$AH71)</f>
        <v>-8.3397642396101659E-2</v>
      </c>
      <c r="U15" s="159">
        <f>('overleving juv'!$AI71-AVERAGE('overleving juv'!$Y71:$AH71))/STDEV('overleving juv'!$Y71:$AH71)</f>
        <v>-2.3975400990378967E-2</v>
      </c>
    </row>
    <row r="16" spans="1:21" x14ac:dyDescent="0.25">
      <c r="S16" s="159"/>
      <c r="T16" s="159"/>
      <c r="U16" s="159"/>
    </row>
    <row r="17" spans="17:21" x14ac:dyDescent="0.25">
      <c r="Q17" s="157" t="s">
        <v>155</v>
      </c>
      <c r="S17" s="159">
        <f>(reproductie!$AJ74-AVERAGE(reproductie!$Z74:$AI74))/STDEV(reproductie!$Z74:$AI74)</f>
        <v>1.2520971919177426</v>
      </c>
      <c r="T17" s="159">
        <f>('overleving ad'!$AI74-AVERAGE('overleving ad'!$Y74:$AH74))/STDEV('overleving ad'!$Y74:$AH74)</f>
        <v>1.0559252397754759</v>
      </c>
      <c r="U17" s="159">
        <f>('overleving juv'!$AI74-AVERAGE('overleving juv'!$Y74:$AH74))/STDEV('overleving juv'!$Y74:$AH74)</f>
        <v>0.82793814794780363</v>
      </c>
    </row>
    <row r="18" spans="17:21" x14ac:dyDescent="0.25">
      <c r="Q18" s="157" t="s">
        <v>156</v>
      </c>
      <c r="S18" s="159">
        <f>(reproductie!$AJ76-AVERAGE(reproductie!$Z76:$AI76))/STDEV(reproductie!$Z76:$AI76)</f>
        <v>0.93742421176688118</v>
      </c>
      <c r="T18" s="159">
        <f>('overleving ad'!$AI76-AVERAGE('overleving ad'!$Y76:$AH76))/STDEV('overleving ad'!$Y76:$AH76)</f>
        <v>-0.46831557361740628</v>
      </c>
      <c r="U18" s="159">
        <f>('overleving juv'!$AI76-AVERAGE('overleving juv'!$Y76:$AH76))/STDEV('overleving juv'!$Y76:$AH76)</f>
        <v>0.83546848146477415</v>
      </c>
    </row>
    <row r="19" spans="17:21" x14ac:dyDescent="0.25">
      <c r="Q19" s="157" t="s">
        <v>157</v>
      </c>
      <c r="S19" s="159">
        <f>(reproductie!$AJ78-AVERAGE(reproductie!$Z78:$AI78))/STDEV(reproductie!$Z78:$AI78)</f>
        <v>1.5382950291638866</v>
      </c>
      <c r="T19" s="159">
        <f>('overleving ad'!$AI78-AVERAGE('overleving ad'!$Y78:$AH78))/STDEV('overleving ad'!$Y78:$AH78)</f>
        <v>-0.48606532603810304</v>
      </c>
      <c r="U19" s="159">
        <f>('overleving juv'!$AI78-AVERAGE('overleving juv'!$Y78:$AH78))/STDEV('overleving juv'!$Y78:$AH78)</f>
        <v>-0.74799759010894795</v>
      </c>
    </row>
    <row r="20" spans="17:21" x14ac:dyDescent="0.25">
      <c r="S20" s="159"/>
      <c r="T20" s="159"/>
      <c r="U20" s="159"/>
    </row>
    <row r="21" spans="17:21" x14ac:dyDescent="0.25">
      <c r="Q21" s="157" t="s">
        <v>159</v>
      </c>
      <c r="S21" s="159">
        <f>(reproductie!$AJ81-AVERAGE(reproductie!$Z81:$AI81))/STDEV(reproductie!$Z81:$AI81)</f>
        <v>1.7822936342956766</v>
      </c>
      <c r="T21" s="159">
        <f>('overleving ad'!$AI81-AVERAGE('overleving ad'!$Y81:$AH81))/STDEV('overleving ad'!$Y81:$AH81)</f>
        <v>9.9365001961678554E-3</v>
      </c>
      <c r="U21" s="159">
        <f>('overleving juv'!$AI81-AVERAGE('overleving juv'!$Y81:$AH81))/STDEV('overleving juv'!$Y81:$AH81)</f>
        <v>2.0760930736661769</v>
      </c>
    </row>
    <row r="22" spans="17:21" x14ac:dyDescent="0.25">
      <c r="Q22" s="157" t="s">
        <v>160</v>
      </c>
      <c r="S22" s="159">
        <f>(reproductie!$AJ83-AVERAGE(reproductie!$Z83:$AI83))/STDEV(reproductie!$Z83:$AI83)</f>
        <v>1.5825238321386781</v>
      </c>
      <c r="T22" s="159">
        <f>('overleving ad'!$AI83-AVERAGE('overleving ad'!$Y83:$AH83))/STDEV('overleving ad'!$Y83:$AH83)</f>
        <v>0.86560395144880553</v>
      </c>
      <c r="U22" s="159">
        <f>('overleving juv'!$AI83-AVERAGE('overleving juv'!$Y83:$AH83))/STDEV('overleving juv'!$Y83:$AH83)</f>
        <v>0.13119252563904235</v>
      </c>
    </row>
    <row r="23" spans="17:21" x14ac:dyDescent="0.25">
      <c r="Q23" s="157" t="s">
        <v>161</v>
      </c>
      <c r="S23" s="159">
        <f>(reproductie!$AJ85-AVERAGE(reproductie!$Z85:$AI85))/STDEV(reproductie!$Z85:$AI85)</f>
        <v>1.0530465312803479</v>
      </c>
      <c r="T23" s="159">
        <f>('overleving ad'!$AI85-AVERAGE('overleving ad'!$Y85:$AH85))/STDEV('overleving ad'!$Y85:$AH85)</f>
        <v>-0.57951868167684883</v>
      </c>
      <c r="U23" s="159">
        <f>('overleving juv'!$AI85-AVERAGE('overleving juv'!$Y85:$AH85))/STDEV('overleving juv'!$Y85:$AH85)</f>
        <v>-0.82960031495482367</v>
      </c>
    </row>
    <row r="26" spans="17:21" x14ac:dyDescent="0.25">
      <c r="Q26" s="166"/>
    </row>
    <row r="54" spans="1:1" x14ac:dyDescent="0.25">
      <c r="A54" s="7" t="s">
        <v>176</v>
      </c>
    </row>
    <row r="87" spans="16:16" x14ac:dyDescent="0.25">
      <c r="P87" s="1"/>
    </row>
    <row r="88" spans="16:16" x14ac:dyDescent="0.25">
      <c r="P88" s="1"/>
    </row>
    <row r="89" spans="16:16" x14ac:dyDescent="0.25">
      <c r="P89" s="1"/>
    </row>
    <row r="119" spans="16:16" x14ac:dyDescent="0.25">
      <c r="P119" s="1"/>
    </row>
    <row r="145" spans="16:16" x14ac:dyDescent="0.25">
      <c r="P145" s="3"/>
    </row>
    <row r="163" spans="16:16" x14ac:dyDescent="0.25">
      <c r="P163" s="1"/>
    </row>
    <row r="180" spans="16:16" x14ac:dyDescent="0.25">
      <c r="P180" s="1"/>
    </row>
    <row r="181" spans="16:16" x14ac:dyDescent="0.25">
      <c r="P181" s="1"/>
    </row>
    <row r="182" spans="16:16" x14ac:dyDescent="0.25">
      <c r="P182" s="1"/>
    </row>
    <row r="183" spans="16:16" x14ac:dyDescent="0.25">
      <c r="P183" s="1"/>
    </row>
    <row r="197" spans="16:16" ht="12" x14ac:dyDescent="0.3">
      <c r="P197" s="2"/>
    </row>
    <row r="258" spans="16:16" x14ac:dyDescent="0.25">
      <c r="P258" s="1"/>
    </row>
    <row r="266" spans="16:16" x14ac:dyDescent="0.25">
      <c r="P266" s="3"/>
    </row>
    <row r="273" spans="16:16" x14ac:dyDescent="0.25">
      <c r="P273" s="1"/>
    </row>
    <row r="290" spans="16:16" x14ac:dyDescent="0.25">
      <c r="P290" s="1"/>
    </row>
    <row r="324" spans="1:16" x14ac:dyDescent="0.25">
      <c r="P324" s="1"/>
    </row>
    <row r="326" spans="1:16" x14ac:dyDescent="0.25">
      <c r="A326" s="1"/>
    </row>
    <row r="375" spans="1:1" s="168" customFormat="1" x14ac:dyDescent="0.25">
      <c r="A375" s="167"/>
    </row>
    <row r="376" spans="1:1" s="168" customFormat="1" x14ac:dyDescent="0.25"/>
    <row r="377" spans="1:1" s="168" customFormat="1" x14ac:dyDescent="0.25"/>
    <row r="378" spans="1:1" s="168" customFormat="1" x14ac:dyDescent="0.25"/>
    <row r="379" spans="1:1" s="168" customFormat="1" x14ac:dyDescent="0.25"/>
    <row r="380" spans="1:1" s="168" customFormat="1" x14ac:dyDescent="0.25"/>
    <row r="381" spans="1:1" s="168" customFormat="1" x14ac:dyDescent="0.25"/>
    <row r="382" spans="1:1" s="168" customFormat="1" x14ac:dyDescent="0.25"/>
    <row r="383" spans="1:1" s="168" customFormat="1" x14ac:dyDescent="0.25"/>
    <row r="384" spans="1:1" s="168" customFormat="1" x14ac:dyDescent="0.25"/>
    <row r="385" s="168" customFormat="1" x14ac:dyDescent="0.25"/>
    <row r="386" s="168" customFormat="1" x14ac:dyDescent="0.25"/>
    <row r="387" s="168" customFormat="1" x14ac:dyDescent="0.25"/>
    <row r="388" s="168" customFormat="1" x14ac:dyDescent="0.25"/>
    <row r="389" s="168" customFormat="1" x14ac:dyDescent="0.25"/>
    <row r="390" s="168" customFormat="1" x14ac:dyDescent="0.25"/>
    <row r="391" s="168" customFormat="1" x14ac:dyDescent="0.25"/>
    <row r="392" s="168" customFormat="1" x14ac:dyDescent="0.25"/>
    <row r="393" s="168" customFormat="1" x14ac:dyDescent="0.25"/>
    <row r="394" s="168" customFormat="1" x14ac:dyDescent="0.25"/>
    <row r="395" s="168" customFormat="1" x14ac:dyDescent="0.25"/>
    <row r="396" s="168" customFormat="1" x14ac:dyDescent="0.25"/>
    <row r="397" s="168" customFormat="1" x14ac:dyDescent="0.25"/>
    <row r="398" s="168" customFormat="1" x14ac:dyDescent="0.25"/>
    <row r="399" s="168" customFormat="1" x14ac:dyDescent="0.25"/>
    <row r="400" s="168" customFormat="1" x14ac:dyDescent="0.25"/>
    <row r="401" s="168" customFormat="1" x14ac:dyDescent="0.25"/>
    <row r="402" s="168" customFormat="1" x14ac:dyDescent="0.25"/>
    <row r="403" s="168" customFormat="1" x14ac:dyDescent="0.25"/>
    <row r="404" s="168" customFormat="1" x14ac:dyDescent="0.25"/>
    <row r="405" s="168" customFormat="1" x14ac:dyDescent="0.25"/>
    <row r="406" s="168" customFormat="1" x14ac:dyDescent="0.25"/>
    <row r="407" s="168" customFormat="1" x14ac:dyDescent="0.25"/>
    <row r="425" ht="11.25" customHeight="1" x14ac:dyDescent="0.25"/>
    <row r="449" spans="16:16" x14ac:dyDescent="0.25">
      <c r="P449" s="1"/>
    </row>
    <row r="468" spans="16:16" x14ac:dyDescent="0.25">
      <c r="P468" s="1"/>
    </row>
  </sheetData>
  <phoneticPr fontId="4" type="noConversion"/>
  <conditionalFormatting sqref="S15:U23">
    <cfRule type="cellIs" dxfId="1" priority="1" operator="lessThan">
      <formula>-0.674</formula>
    </cfRule>
    <cfRule type="cellIs" dxfId="0" priority="2" operator="greaterThan">
      <formula>0.674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reproductie</vt:lpstr>
      <vt:lpstr>overleving ad</vt:lpstr>
      <vt:lpstr>overleving juv</vt:lpstr>
      <vt:lpstr>Figuren</vt:lpstr>
    </vt:vector>
  </TitlesOfParts>
  <Company>NIOO-KNAW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</dc:creator>
  <cp:lastModifiedBy>Bernice Goffin</cp:lastModifiedBy>
  <cp:lastPrinted>2007-12-12T10:44:39Z</cp:lastPrinted>
  <dcterms:created xsi:type="dcterms:W3CDTF">2007-12-05T12:58:43Z</dcterms:created>
  <dcterms:modified xsi:type="dcterms:W3CDTF">2026-03-11T09:28:43Z</dcterms:modified>
</cp:coreProperties>
</file>