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charts/chart66.xml" ContentType="application/vnd.openxmlformats-officedocument.drawingml.chart+xml"/>
  <Override PartName="/xl/charts/chart67.xml" ContentType="application/vnd.openxmlformats-officedocument.drawingml.chart+xml"/>
  <Override PartName="/xl/charts/chart68.xml" ContentType="application/vnd.openxmlformats-officedocument.drawingml.chart+xml"/>
  <Override PartName="/xl/charts/chart69.xml" ContentType="application/vnd.openxmlformats-officedocument.drawingml.chart+xml"/>
  <Override PartName="/xl/charts/chart70.xml" ContentType="application/vnd.openxmlformats-officedocument.drawingml.chart+xml"/>
  <Override PartName="/xl/charts/chart71.xml" ContentType="application/vnd.openxmlformats-officedocument.drawingml.chart+xml"/>
  <Override PartName="/xl/charts/chart7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F:\Monitor\Repro\CES\CES2024\"/>
    </mc:Choice>
  </mc:AlternateContent>
  <xr:revisionPtr revIDLastSave="0" documentId="8_{0A5B9932-0364-4E0E-A3FE-A1AF7A743932}" xr6:coauthVersionLast="47" xr6:coauthVersionMax="47" xr10:uidLastSave="{00000000-0000-0000-0000-000000000000}"/>
  <bookViews>
    <workbookView xWindow="-25710" yWindow="-3730" windowWidth="25820" windowHeight="14020" tabRatio="778" activeTab="3" xr2:uid="{00000000-000D-0000-FFFF-FFFF00000000}"/>
  </bookViews>
  <sheets>
    <sheet name="reproductie" sheetId="5" r:id="rId1"/>
    <sheet name="overleving ad" sheetId="40" r:id="rId2"/>
    <sheet name="overleving juv" sheetId="39" r:id="rId3"/>
    <sheet name="Figuren" sheetId="42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J135" i="39" l="1"/>
  <c r="AJ132" i="39"/>
  <c r="AJ129" i="39"/>
  <c r="AJ126" i="39"/>
  <c r="AJ123" i="39"/>
  <c r="AJ120" i="39"/>
  <c r="AJ117" i="39"/>
  <c r="AJ114" i="39"/>
  <c r="AJ111" i="39"/>
  <c r="AJ108" i="39"/>
  <c r="AJ105" i="39"/>
  <c r="AJ102" i="39"/>
  <c r="AJ99" i="39"/>
  <c r="AJ96" i="39"/>
  <c r="AJ93" i="39"/>
  <c r="AJ90" i="39"/>
  <c r="AJ85" i="39"/>
  <c r="AJ83" i="39"/>
  <c r="AJ81" i="39"/>
  <c r="AJ78" i="39"/>
  <c r="AJ76" i="39"/>
  <c r="AJ74" i="39"/>
  <c r="AJ71" i="39"/>
  <c r="AJ63" i="39"/>
  <c r="AJ60" i="39"/>
  <c r="AJ57" i="39"/>
  <c r="AJ54" i="39"/>
  <c r="AJ51" i="39"/>
  <c r="AJ48" i="39"/>
  <c r="AJ45" i="39"/>
  <c r="AJ42" i="39"/>
  <c r="AJ39" i="39"/>
  <c r="AJ36" i="39"/>
  <c r="AJ33" i="39"/>
  <c r="AJ30" i="39"/>
  <c r="AJ27" i="39"/>
  <c r="AJ24" i="39"/>
  <c r="AJ21" i="39"/>
  <c r="AJ18" i="39"/>
  <c r="AJ15" i="39"/>
  <c r="AJ12" i="39"/>
  <c r="AJ9" i="39"/>
  <c r="AJ6" i="39"/>
  <c r="AJ3" i="39"/>
  <c r="AJ135" i="40"/>
  <c r="AJ132" i="40"/>
  <c r="AJ129" i="40"/>
  <c r="AJ126" i="40"/>
  <c r="AJ123" i="40"/>
  <c r="AJ120" i="40"/>
  <c r="AJ117" i="40"/>
  <c r="AJ114" i="40"/>
  <c r="AJ111" i="40"/>
  <c r="AJ108" i="40"/>
  <c r="AJ105" i="40"/>
  <c r="AJ102" i="40"/>
  <c r="AJ99" i="40"/>
  <c r="AJ96" i="40"/>
  <c r="AJ93" i="40"/>
  <c r="AJ90" i="40"/>
  <c r="AJ85" i="40"/>
  <c r="AJ83" i="40"/>
  <c r="AJ81" i="40"/>
  <c r="AJ78" i="40"/>
  <c r="AJ76" i="40"/>
  <c r="AJ74" i="40"/>
  <c r="AJ71" i="40"/>
  <c r="AJ63" i="40"/>
  <c r="AJ60" i="40"/>
  <c r="AJ57" i="40"/>
  <c r="AJ54" i="40"/>
  <c r="AJ51" i="40"/>
  <c r="AJ48" i="40"/>
  <c r="AJ45" i="40"/>
  <c r="AJ42" i="40"/>
  <c r="AJ39" i="40"/>
  <c r="AJ36" i="40"/>
  <c r="AJ33" i="40"/>
  <c r="AJ30" i="40"/>
  <c r="AJ27" i="40"/>
  <c r="AJ24" i="40"/>
  <c r="AJ21" i="40"/>
  <c r="AJ18" i="40"/>
  <c r="AJ15" i="40"/>
  <c r="AJ12" i="40"/>
  <c r="AJ9" i="40"/>
  <c r="AJ6" i="40"/>
  <c r="AJ3" i="40"/>
  <c r="AK135" i="5"/>
  <c r="AK132" i="5"/>
  <c r="AK129" i="5"/>
  <c r="AK126" i="5"/>
  <c r="AK123" i="5"/>
  <c r="AK120" i="5"/>
  <c r="AK117" i="5"/>
  <c r="AK114" i="5"/>
  <c r="AK111" i="5"/>
  <c r="AK108" i="5"/>
  <c r="AK105" i="5"/>
  <c r="AK102" i="5"/>
  <c r="AK99" i="5"/>
  <c r="AK96" i="5"/>
  <c r="AK93" i="5"/>
  <c r="AK90" i="5"/>
  <c r="AK85" i="5"/>
  <c r="AK83" i="5"/>
  <c r="AK81" i="5"/>
  <c r="AK78" i="5"/>
  <c r="AK76" i="5"/>
  <c r="AK74" i="5"/>
  <c r="AK71" i="5"/>
  <c r="AK63" i="5"/>
  <c r="AK60" i="5"/>
  <c r="AK57" i="5"/>
  <c r="AK54" i="5"/>
  <c r="AK51" i="5"/>
  <c r="AK48" i="5"/>
  <c r="AK45" i="5"/>
  <c r="AK42" i="5"/>
  <c r="AK39" i="5"/>
  <c r="AK36" i="5"/>
  <c r="AK33" i="5"/>
  <c r="AK30" i="5"/>
  <c r="AK27" i="5"/>
  <c r="AK24" i="5"/>
  <c r="AK21" i="5"/>
  <c r="AK15" i="5"/>
  <c r="AK9" i="5"/>
  <c r="AK18" i="5"/>
  <c r="AK12" i="5"/>
  <c r="AK6" i="5"/>
  <c r="AK3" i="5"/>
  <c r="AG86" i="39"/>
  <c r="AG85" i="39"/>
  <c r="AG84" i="39"/>
  <c r="AG83" i="39"/>
  <c r="AG82" i="39"/>
  <c r="AG81" i="39"/>
  <c r="AG79" i="39"/>
  <c r="AG78" i="39"/>
  <c r="AG77" i="39"/>
  <c r="AG76" i="39"/>
  <c r="AG75" i="39"/>
  <c r="AG74" i="39"/>
  <c r="AG72" i="39"/>
  <c r="AG71" i="39"/>
  <c r="AG71" i="40"/>
  <c r="AG72" i="40"/>
  <c r="AG74" i="40"/>
  <c r="AG75" i="40"/>
  <c r="AG76" i="40"/>
  <c r="AG77" i="40"/>
  <c r="AG78" i="40"/>
  <c r="AG79" i="40"/>
  <c r="AG81" i="40"/>
  <c r="AG82" i="40"/>
  <c r="AG83" i="40"/>
  <c r="AG84" i="40"/>
  <c r="AG85" i="40"/>
  <c r="AG86" i="40"/>
  <c r="G71" i="40"/>
  <c r="H71" i="40"/>
  <c r="I71" i="40"/>
  <c r="G72" i="40"/>
  <c r="H72" i="40"/>
  <c r="I72" i="40"/>
  <c r="G74" i="40"/>
  <c r="H74" i="40"/>
  <c r="I74" i="40"/>
  <c r="G75" i="40"/>
  <c r="H75" i="40"/>
  <c r="I75" i="40"/>
  <c r="G76" i="40"/>
  <c r="H76" i="40"/>
  <c r="I76" i="40"/>
  <c r="G77" i="40"/>
  <c r="H77" i="40"/>
  <c r="I77" i="40"/>
  <c r="G78" i="40"/>
  <c r="H78" i="40"/>
  <c r="I78" i="40"/>
  <c r="G79" i="40"/>
  <c r="H79" i="40"/>
  <c r="I79" i="40"/>
  <c r="G81" i="40"/>
  <c r="H81" i="40"/>
  <c r="I81" i="40"/>
  <c r="G82" i="40"/>
  <c r="H82" i="40"/>
  <c r="I82" i="40"/>
  <c r="G83" i="40"/>
  <c r="H83" i="40"/>
  <c r="I83" i="40"/>
  <c r="G84" i="40"/>
  <c r="H84" i="40"/>
  <c r="I84" i="40"/>
  <c r="G85" i="40"/>
  <c r="H85" i="40"/>
  <c r="I85" i="40"/>
  <c r="G86" i="40"/>
  <c r="H86" i="40"/>
  <c r="I86" i="40"/>
  <c r="AH71" i="5" l="1"/>
  <c r="AH72" i="5"/>
  <c r="AH74" i="5"/>
  <c r="AH75" i="5"/>
  <c r="AH76" i="5"/>
  <c r="AH77" i="5"/>
  <c r="AH78" i="5"/>
  <c r="AH79" i="5"/>
  <c r="AH81" i="5"/>
  <c r="AH82" i="5"/>
  <c r="AH83" i="5"/>
  <c r="AH84" i="5"/>
  <c r="AH85" i="5"/>
  <c r="AH86" i="5"/>
  <c r="G71" i="5"/>
  <c r="G72" i="5"/>
  <c r="G74" i="5"/>
  <c r="G75" i="5"/>
  <c r="G76" i="5"/>
  <c r="G77" i="5"/>
  <c r="G78" i="5"/>
  <c r="G79" i="5"/>
  <c r="G81" i="5"/>
  <c r="G82" i="5"/>
  <c r="G83" i="5"/>
  <c r="G84" i="5"/>
  <c r="AF86" i="39" l="1"/>
  <c r="AF85" i="39"/>
  <c r="AF84" i="39"/>
  <c r="AF83" i="39"/>
  <c r="AF82" i="39"/>
  <c r="AF81" i="39"/>
  <c r="AF79" i="39"/>
  <c r="AF78" i="39"/>
  <c r="AF77" i="39"/>
  <c r="AF76" i="39"/>
  <c r="AF75" i="39"/>
  <c r="AF74" i="39"/>
  <c r="AF72" i="39"/>
  <c r="AF71" i="39"/>
  <c r="AF86" i="40"/>
  <c r="AF85" i="40"/>
  <c r="AF84" i="40"/>
  <c r="AF83" i="40"/>
  <c r="AF82" i="40"/>
  <c r="AF81" i="40"/>
  <c r="AF79" i="40"/>
  <c r="AF78" i="40"/>
  <c r="AF77" i="40"/>
  <c r="AF76" i="40"/>
  <c r="AF75" i="40"/>
  <c r="AF74" i="40"/>
  <c r="AF72" i="40"/>
  <c r="AF71" i="40"/>
  <c r="AG86" i="5"/>
  <c r="AG85" i="5"/>
  <c r="AG84" i="5"/>
  <c r="AG83" i="5"/>
  <c r="AG82" i="5"/>
  <c r="AG81" i="5"/>
  <c r="AG79" i="5"/>
  <c r="AG78" i="5"/>
  <c r="AG77" i="5"/>
  <c r="AG76" i="5"/>
  <c r="AG75" i="5"/>
  <c r="AG74" i="5"/>
  <c r="AG72" i="5"/>
  <c r="AG71" i="5"/>
  <c r="AE71" i="39"/>
  <c r="AH71" i="39"/>
  <c r="AE72" i="39"/>
  <c r="AH72" i="39"/>
  <c r="AE74" i="39"/>
  <c r="AH74" i="39"/>
  <c r="AE75" i="39"/>
  <c r="AH75" i="39"/>
  <c r="AE76" i="39"/>
  <c r="AH76" i="39"/>
  <c r="AE77" i="39"/>
  <c r="AH77" i="39"/>
  <c r="AE78" i="39"/>
  <c r="AH78" i="39"/>
  <c r="AE79" i="39"/>
  <c r="AH79" i="39"/>
  <c r="AE81" i="39"/>
  <c r="AH81" i="39"/>
  <c r="AE82" i="39"/>
  <c r="AH82" i="39"/>
  <c r="AE83" i="39"/>
  <c r="AH83" i="39"/>
  <c r="AE84" i="39"/>
  <c r="AH84" i="39"/>
  <c r="AE85" i="39"/>
  <c r="AH85" i="39"/>
  <c r="AE86" i="39"/>
  <c r="AH86" i="39"/>
  <c r="AL96" i="39"/>
  <c r="AK96" i="39"/>
  <c r="AL102" i="39"/>
  <c r="AK102" i="39"/>
  <c r="AL96" i="40"/>
  <c r="AK96" i="40"/>
  <c r="AL102" i="40"/>
  <c r="AK102" i="40"/>
  <c r="AE71" i="40"/>
  <c r="AH71" i="40"/>
  <c r="AE72" i="40"/>
  <c r="AH72" i="40"/>
  <c r="AE74" i="40"/>
  <c r="AH74" i="40"/>
  <c r="AE75" i="40"/>
  <c r="AH75" i="40"/>
  <c r="AE76" i="40"/>
  <c r="AH76" i="40"/>
  <c r="AE77" i="40"/>
  <c r="AH77" i="40"/>
  <c r="AE78" i="40"/>
  <c r="AH78" i="40"/>
  <c r="AE79" i="40"/>
  <c r="AH79" i="40"/>
  <c r="AE81" i="40"/>
  <c r="AH81" i="40"/>
  <c r="AE82" i="40"/>
  <c r="AH82" i="40"/>
  <c r="AE83" i="40"/>
  <c r="AH83" i="40"/>
  <c r="AE84" i="40"/>
  <c r="AH84" i="40"/>
  <c r="AE85" i="40"/>
  <c r="AH85" i="40"/>
  <c r="AE86" i="40"/>
  <c r="AH86" i="40"/>
  <c r="AF71" i="5"/>
  <c r="AI71" i="5"/>
  <c r="AF72" i="5"/>
  <c r="AI72" i="5"/>
  <c r="AF74" i="5"/>
  <c r="AI74" i="5"/>
  <c r="AF75" i="5"/>
  <c r="AI75" i="5"/>
  <c r="AF76" i="5"/>
  <c r="AI76" i="5"/>
  <c r="AF77" i="5"/>
  <c r="AI77" i="5"/>
  <c r="AF78" i="5"/>
  <c r="AI78" i="5"/>
  <c r="AF79" i="5"/>
  <c r="AI79" i="5"/>
  <c r="AF81" i="5"/>
  <c r="AI81" i="5"/>
  <c r="AF82" i="5"/>
  <c r="AI82" i="5"/>
  <c r="AF83" i="5"/>
  <c r="AI83" i="5"/>
  <c r="AF84" i="5"/>
  <c r="AI84" i="5"/>
  <c r="AF85" i="5"/>
  <c r="AI85" i="5"/>
  <c r="AF86" i="5"/>
  <c r="AI86" i="5"/>
  <c r="AM99" i="5"/>
  <c r="AL99" i="5"/>
  <c r="AM117" i="5"/>
  <c r="AL117" i="5"/>
  <c r="AL90" i="5"/>
  <c r="AM90" i="5"/>
  <c r="G85" i="5"/>
  <c r="G86" i="5"/>
  <c r="AD86" i="39"/>
  <c r="AD85" i="39"/>
  <c r="AD84" i="39"/>
  <c r="AD83" i="39"/>
  <c r="AD82" i="39"/>
  <c r="AD81" i="39"/>
  <c r="AD79" i="39"/>
  <c r="AD78" i="39"/>
  <c r="AD77" i="39"/>
  <c r="AD76" i="39"/>
  <c r="AD75" i="39"/>
  <c r="AD74" i="39"/>
  <c r="AD72" i="39"/>
  <c r="AD71" i="39"/>
  <c r="AD86" i="40"/>
  <c r="AD85" i="40"/>
  <c r="AD84" i="40"/>
  <c r="AD83" i="40"/>
  <c r="AD82" i="40"/>
  <c r="AD81" i="40"/>
  <c r="AD79" i="40"/>
  <c r="AD78" i="40"/>
  <c r="AD77" i="40"/>
  <c r="AD76" i="40"/>
  <c r="AD75" i="40"/>
  <c r="AD74" i="40"/>
  <c r="AD72" i="40"/>
  <c r="AD71" i="40"/>
  <c r="AM3" i="5"/>
  <c r="AL3" i="5"/>
  <c r="AE86" i="5"/>
  <c r="AE85" i="5"/>
  <c r="AE84" i="5"/>
  <c r="AE83" i="5"/>
  <c r="AE82" i="5"/>
  <c r="AE81" i="5"/>
  <c r="AE79" i="5"/>
  <c r="AE78" i="5"/>
  <c r="AE77" i="5"/>
  <c r="AE76" i="5"/>
  <c r="AE75" i="5"/>
  <c r="AE74" i="5"/>
  <c r="AE72" i="5"/>
  <c r="AE71" i="5"/>
  <c r="AC71" i="39" l="1"/>
  <c r="AC72" i="39"/>
  <c r="AC74" i="39"/>
  <c r="AC75" i="39"/>
  <c r="AC76" i="39"/>
  <c r="AC77" i="39"/>
  <c r="AC78" i="39"/>
  <c r="AC79" i="39"/>
  <c r="AC81" i="39"/>
  <c r="AC82" i="39"/>
  <c r="AC83" i="39"/>
  <c r="AC84" i="39"/>
  <c r="AC85" i="39"/>
  <c r="AC86" i="39"/>
  <c r="AC71" i="40"/>
  <c r="AC72" i="40"/>
  <c r="AC74" i="40"/>
  <c r="AC75" i="40"/>
  <c r="AC76" i="40"/>
  <c r="AC77" i="40"/>
  <c r="AC78" i="40"/>
  <c r="AC79" i="40"/>
  <c r="AC81" i="40"/>
  <c r="AC82" i="40"/>
  <c r="AC83" i="40"/>
  <c r="AC84" i="40"/>
  <c r="AC85" i="40"/>
  <c r="AC86" i="40"/>
  <c r="AD86" i="5"/>
  <c r="AD85" i="5"/>
  <c r="AD84" i="5"/>
  <c r="AD83" i="5"/>
  <c r="AD82" i="5"/>
  <c r="AD81" i="5"/>
  <c r="AD79" i="5"/>
  <c r="AD78" i="5"/>
  <c r="AD77" i="5"/>
  <c r="AD76" i="5"/>
  <c r="AD75" i="5"/>
  <c r="AD74" i="5"/>
  <c r="AD72" i="5"/>
  <c r="AD71" i="5"/>
  <c r="AK3" i="39"/>
  <c r="AK3" i="40"/>
  <c r="AB86" i="39" l="1"/>
  <c r="AB85" i="39"/>
  <c r="AB84" i="39"/>
  <c r="AB83" i="39"/>
  <c r="AB82" i="39"/>
  <c r="AB81" i="39"/>
  <c r="AB79" i="39"/>
  <c r="AB78" i="39"/>
  <c r="AB77" i="39"/>
  <c r="AB76" i="39"/>
  <c r="AB75" i="39"/>
  <c r="AB74" i="39"/>
  <c r="AB72" i="39"/>
  <c r="AB71" i="39"/>
  <c r="AB86" i="40"/>
  <c r="AB85" i="40"/>
  <c r="AB84" i="40"/>
  <c r="AB83" i="40"/>
  <c r="AB82" i="40"/>
  <c r="AB81" i="40"/>
  <c r="AB79" i="40"/>
  <c r="AB78" i="40"/>
  <c r="AB77" i="40"/>
  <c r="AB76" i="40"/>
  <c r="AB75" i="40"/>
  <c r="AB74" i="40"/>
  <c r="AB72" i="40"/>
  <c r="AB71" i="40"/>
  <c r="AC86" i="5"/>
  <c r="AC85" i="5"/>
  <c r="AC84" i="5"/>
  <c r="AC83" i="5"/>
  <c r="AC82" i="5"/>
  <c r="AC81" i="5"/>
  <c r="AC79" i="5"/>
  <c r="AC78" i="5"/>
  <c r="AC77" i="5"/>
  <c r="AC76" i="5"/>
  <c r="AC75" i="5"/>
  <c r="AC74" i="5"/>
  <c r="AC72" i="5"/>
  <c r="AC71" i="5"/>
  <c r="H71" i="39" l="1"/>
  <c r="I71" i="39"/>
  <c r="J71" i="39"/>
  <c r="K71" i="39"/>
  <c r="L71" i="39"/>
  <c r="M71" i="39"/>
  <c r="N71" i="39"/>
  <c r="O71" i="39"/>
  <c r="P71" i="39"/>
  <c r="Q71" i="39"/>
  <c r="R71" i="39"/>
  <c r="S71" i="39"/>
  <c r="T71" i="39"/>
  <c r="U71" i="39"/>
  <c r="V71" i="39"/>
  <c r="W71" i="39"/>
  <c r="X71" i="39"/>
  <c r="U334" i="42" s="1"/>
  <c r="Y71" i="39"/>
  <c r="Z71" i="39"/>
  <c r="AA71" i="39"/>
  <c r="H72" i="39"/>
  <c r="I72" i="39"/>
  <c r="J72" i="39"/>
  <c r="K72" i="39"/>
  <c r="L72" i="39"/>
  <c r="M72" i="39"/>
  <c r="N72" i="39"/>
  <c r="O72" i="39"/>
  <c r="P72" i="39"/>
  <c r="Q72" i="39"/>
  <c r="R72" i="39"/>
  <c r="S72" i="39"/>
  <c r="T72" i="39"/>
  <c r="U72" i="39"/>
  <c r="V72" i="39"/>
  <c r="W72" i="39"/>
  <c r="X72" i="39"/>
  <c r="Y72" i="39"/>
  <c r="Z72" i="39"/>
  <c r="AA72" i="39"/>
  <c r="H74" i="39"/>
  <c r="I74" i="39"/>
  <c r="J74" i="39"/>
  <c r="K74" i="39"/>
  <c r="L74" i="39"/>
  <c r="M74" i="39"/>
  <c r="N74" i="39"/>
  <c r="O74" i="39"/>
  <c r="P74" i="39"/>
  <c r="Q74" i="39"/>
  <c r="R74" i="39"/>
  <c r="S74" i="39"/>
  <c r="T74" i="39"/>
  <c r="U74" i="39"/>
  <c r="V74" i="39"/>
  <c r="W74" i="39"/>
  <c r="X74" i="39"/>
  <c r="Y74" i="39"/>
  <c r="Z74" i="39"/>
  <c r="AA74" i="39"/>
  <c r="H75" i="39"/>
  <c r="I75" i="39"/>
  <c r="J75" i="39"/>
  <c r="K75" i="39"/>
  <c r="L75" i="39"/>
  <c r="M75" i="39"/>
  <c r="N75" i="39"/>
  <c r="O75" i="39"/>
  <c r="P75" i="39"/>
  <c r="Q75" i="39"/>
  <c r="R75" i="39"/>
  <c r="S75" i="39"/>
  <c r="T75" i="39"/>
  <c r="U75" i="39"/>
  <c r="V75" i="39"/>
  <c r="W75" i="39"/>
  <c r="X75" i="39"/>
  <c r="Y75" i="39"/>
  <c r="Z75" i="39"/>
  <c r="AA75" i="39"/>
  <c r="H76" i="39"/>
  <c r="I76" i="39"/>
  <c r="J76" i="39"/>
  <c r="K76" i="39"/>
  <c r="L76" i="39"/>
  <c r="M76" i="39"/>
  <c r="N76" i="39"/>
  <c r="O76" i="39"/>
  <c r="P76" i="39"/>
  <c r="Q76" i="39"/>
  <c r="R76" i="39"/>
  <c r="S76" i="39"/>
  <c r="T76" i="39"/>
  <c r="U76" i="39"/>
  <c r="V76" i="39"/>
  <c r="W76" i="39"/>
  <c r="X76" i="39"/>
  <c r="Y76" i="39"/>
  <c r="Z76" i="39"/>
  <c r="AA76" i="39"/>
  <c r="H77" i="39"/>
  <c r="I77" i="39"/>
  <c r="J77" i="39"/>
  <c r="K77" i="39"/>
  <c r="L77" i="39"/>
  <c r="M77" i="39"/>
  <c r="N77" i="39"/>
  <c r="O77" i="39"/>
  <c r="P77" i="39"/>
  <c r="Q77" i="39"/>
  <c r="R77" i="39"/>
  <c r="S77" i="39"/>
  <c r="T77" i="39"/>
  <c r="U77" i="39"/>
  <c r="V77" i="39"/>
  <c r="W77" i="39"/>
  <c r="X77" i="39"/>
  <c r="Y77" i="39"/>
  <c r="Z77" i="39"/>
  <c r="AA77" i="39"/>
  <c r="H78" i="39"/>
  <c r="I78" i="39"/>
  <c r="J78" i="39"/>
  <c r="K78" i="39"/>
  <c r="L78" i="39"/>
  <c r="M78" i="39"/>
  <c r="N78" i="39"/>
  <c r="O78" i="39"/>
  <c r="P78" i="39"/>
  <c r="Q78" i="39"/>
  <c r="R78" i="39"/>
  <c r="S78" i="39"/>
  <c r="T78" i="39"/>
  <c r="U78" i="39"/>
  <c r="V78" i="39"/>
  <c r="W78" i="39"/>
  <c r="X78" i="39"/>
  <c r="U338" i="42" s="1"/>
  <c r="Y78" i="39"/>
  <c r="Z78" i="39"/>
  <c r="AA78" i="39"/>
  <c r="H79" i="39"/>
  <c r="I79" i="39"/>
  <c r="J79" i="39"/>
  <c r="K79" i="39"/>
  <c r="L79" i="39"/>
  <c r="M79" i="39"/>
  <c r="N79" i="39"/>
  <c r="O79" i="39"/>
  <c r="P79" i="39"/>
  <c r="Q79" i="39"/>
  <c r="R79" i="39"/>
  <c r="S79" i="39"/>
  <c r="T79" i="39"/>
  <c r="U79" i="39"/>
  <c r="V79" i="39"/>
  <c r="W79" i="39"/>
  <c r="X79" i="39"/>
  <c r="Y79" i="39"/>
  <c r="Z79" i="39"/>
  <c r="AA79" i="39"/>
  <c r="H81" i="39"/>
  <c r="I81" i="39"/>
  <c r="J81" i="39"/>
  <c r="K81" i="39"/>
  <c r="L81" i="39"/>
  <c r="M81" i="39"/>
  <c r="N81" i="39"/>
  <c r="O81" i="39"/>
  <c r="P81" i="39"/>
  <c r="Q81" i="39"/>
  <c r="R81" i="39"/>
  <c r="S81" i="39"/>
  <c r="T81" i="39"/>
  <c r="U81" i="39"/>
  <c r="V81" i="39"/>
  <c r="W81" i="39"/>
  <c r="X81" i="39"/>
  <c r="Y81" i="39"/>
  <c r="Z81" i="39"/>
  <c r="AA81" i="39"/>
  <c r="H82" i="39"/>
  <c r="I82" i="39"/>
  <c r="J82" i="39"/>
  <c r="K82" i="39"/>
  <c r="L82" i="39"/>
  <c r="M82" i="39"/>
  <c r="N82" i="39"/>
  <c r="O82" i="39"/>
  <c r="P82" i="39"/>
  <c r="Q82" i="39"/>
  <c r="R82" i="39"/>
  <c r="S82" i="39"/>
  <c r="T82" i="39"/>
  <c r="U82" i="39"/>
  <c r="V82" i="39"/>
  <c r="W82" i="39"/>
  <c r="X82" i="39"/>
  <c r="Y82" i="39"/>
  <c r="Z82" i="39"/>
  <c r="AA82" i="39"/>
  <c r="H83" i="39"/>
  <c r="I83" i="39"/>
  <c r="J83" i="39"/>
  <c r="K83" i="39"/>
  <c r="L83" i="39"/>
  <c r="M83" i="39"/>
  <c r="N83" i="39"/>
  <c r="O83" i="39"/>
  <c r="P83" i="39"/>
  <c r="Q83" i="39"/>
  <c r="R83" i="39"/>
  <c r="S83" i="39"/>
  <c r="T83" i="39"/>
  <c r="U83" i="39"/>
  <c r="V83" i="39"/>
  <c r="W83" i="39"/>
  <c r="X83" i="39"/>
  <c r="Y83" i="39"/>
  <c r="Z83" i="39"/>
  <c r="AA83" i="39"/>
  <c r="H84" i="39"/>
  <c r="I84" i="39"/>
  <c r="J84" i="39"/>
  <c r="K84" i="39"/>
  <c r="L84" i="39"/>
  <c r="M84" i="39"/>
  <c r="N84" i="39"/>
  <c r="O84" i="39"/>
  <c r="P84" i="39"/>
  <c r="Q84" i="39"/>
  <c r="R84" i="39"/>
  <c r="S84" i="39"/>
  <c r="T84" i="39"/>
  <c r="U84" i="39"/>
  <c r="V84" i="39"/>
  <c r="W84" i="39"/>
  <c r="X84" i="39"/>
  <c r="Y84" i="39"/>
  <c r="Z84" i="39"/>
  <c r="AA84" i="39"/>
  <c r="H85" i="39"/>
  <c r="I85" i="39"/>
  <c r="J85" i="39"/>
  <c r="K85" i="39"/>
  <c r="L85" i="39"/>
  <c r="M85" i="39"/>
  <c r="N85" i="39"/>
  <c r="O85" i="39"/>
  <c r="P85" i="39"/>
  <c r="Q85" i="39"/>
  <c r="R85" i="39"/>
  <c r="S85" i="39"/>
  <c r="T85" i="39"/>
  <c r="U85" i="39"/>
  <c r="V85" i="39"/>
  <c r="W85" i="39"/>
  <c r="X85" i="39"/>
  <c r="U342" i="42" s="1"/>
  <c r="Y85" i="39"/>
  <c r="Z85" i="39"/>
  <c r="AA85" i="39"/>
  <c r="H86" i="39"/>
  <c r="I86" i="39"/>
  <c r="J86" i="39"/>
  <c r="K86" i="39"/>
  <c r="L86" i="39"/>
  <c r="M86" i="39"/>
  <c r="N86" i="39"/>
  <c r="O86" i="39"/>
  <c r="P86" i="39"/>
  <c r="Q86" i="39"/>
  <c r="R86" i="39"/>
  <c r="S86" i="39"/>
  <c r="T86" i="39"/>
  <c r="U86" i="39"/>
  <c r="V86" i="39"/>
  <c r="W86" i="39"/>
  <c r="X86" i="39"/>
  <c r="Y86" i="39"/>
  <c r="Z86" i="39"/>
  <c r="AA86" i="39"/>
  <c r="J71" i="40"/>
  <c r="K71" i="40"/>
  <c r="L71" i="40"/>
  <c r="M71" i="40"/>
  <c r="N71" i="40"/>
  <c r="O71" i="40"/>
  <c r="P71" i="40"/>
  <c r="Q71" i="40"/>
  <c r="R71" i="40"/>
  <c r="S71" i="40"/>
  <c r="T71" i="40"/>
  <c r="U71" i="40"/>
  <c r="V71" i="40"/>
  <c r="W71" i="40"/>
  <c r="X71" i="40"/>
  <c r="Y71" i="40"/>
  <c r="Z71" i="40"/>
  <c r="AA71" i="40"/>
  <c r="J72" i="40"/>
  <c r="K72" i="40"/>
  <c r="L72" i="40"/>
  <c r="M72" i="40"/>
  <c r="N72" i="40"/>
  <c r="O72" i="40"/>
  <c r="P72" i="40"/>
  <c r="Q72" i="40"/>
  <c r="R72" i="40"/>
  <c r="S72" i="40"/>
  <c r="T72" i="40"/>
  <c r="U72" i="40"/>
  <c r="V72" i="40"/>
  <c r="W72" i="40"/>
  <c r="X72" i="40"/>
  <c r="Y72" i="40"/>
  <c r="Z72" i="40"/>
  <c r="AA72" i="40"/>
  <c r="J74" i="40"/>
  <c r="K74" i="40"/>
  <c r="L74" i="40"/>
  <c r="M74" i="40"/>
  <c r="N74" i="40"/>
  <c r="O74" i="40"/>
  <c r="P74" i="40"/>
  <c r="Q74" i="40"/>
  <c r="R74" i="40"/>
  <c r="S74" i="40"/>
  <c r="T74" i="40"/>
  <c r="U74" i="40"/>
  <c r="V74" i="40"/>
  <c r="W74" i="40"/>
  <c r="X74" i="40"/>
  <c r="Y74" i="40"/>
  <c r="Z74" i="40"/>
  <c r="AA74" i="40"/>
  <c r="J75" i="40"/>
  <c r="K75" i="40"/>
  <c r="L75" i="40"/>
  <c r="M75" i="40"/>
  <c r="N75" i="40"/>
  <c r="O75" i="40"/>
  <c r="P75" i="40"/>
  <c r="Q75" i="40"/>
  <c r="R75" i="40"/>
  <c r="S75" i="40"/>
  <c r="T75" i="40"/>
  <c r="U75" i="40"/>
  <c r="V75" i="40"/>
  <c r="W75" i="40"/>
  <c r="X75" i="40"/>
  <c r="Y75" i="40"/>
  <c r="Z75" i="40"/>
  <c r="AA75" i="40"/>
  <c r="J76" i="40"/>
  <c r="K76" i="40"/>
  <c r="L76" i="40"/>
  <c r="M76" i="40"/>
  <c r="N76" i="40"/>
  <c r="O76" i="40"/>
  <c r="P76" i="40"/>
  <c r="Q76" i="40"/>
  <c r="R76" i="40"/>
  <c r="S76" i="40"/>
  <c r="T76" i="40"/>
  <c r="U76" i="40"/>
  <c r="V76" i="40"/>
  <c r="W76" i="40"/>
  <c r="X76" i="40"/>
  <c r="Y76" i="40"/>
  <c r="Z76" i="40"/>
  <c r="AA76" i="40"/>
  <c r="J77" i="40"/>
  <c r="K77" i="40"/>
  <c r="L77" i="40"/>
  <c r="M77" i="40"/>
  <c r="N77" i="40"/>
  <c r="O77" i="40"/>
  <c r="P77" i="40"/>
  <c r="Q77" i="40"/>
  <c r="R77" i="40"/>
  <c r="S77" i="40"/>
  <c r="T77" i="40"/>
  <c r="U77" i="40"/>
  <c r="V77" i="40"/>
  <c r="W77" i="40"/>
  <c r="X77" i="40"/>
  <c r="Y77" i="40"/>
  <c r="Z77" i="40"/>
  <c r="AA77" i="40"/>
  <c r="J78" i="40"/>
  <c r="K78" i="40"/>
  <c r="L78" i="40"/>
  <c r="M78" i="40"/>
  <c r="N78" i="40"/>
  <c r="O78" i="40"/>
  <c r="P78" i="40"/>
  <c r="Q78" i="40"/>
  <c r="R78" i="40"/>
  <c r="S78" i="40"/>
  <c r="T78" i="40"/>
  <c r="U78" i="40"/>
  <c r="V78" i="40"/>
  <c r="W78" i="40"/>
  <c r="X78" i="40"/>
  <c r="Y78" i="40"/>
  <c r="Z78" i="40"/>
  <c r="AA78" i="40"/>
  <c r="J79" i="40"/>
  <c r="K79" i="40"/>
  <c r="L79" i="40"/>
  <c r="M79" i="40"/>
  <c r="N79" i="40"/>
  <c r="O79" i="40"/>
  <c r="P79" i="40"/>
  <c r="Q79" i="40"/>
  <c r="R79" i="40"/>
  <c r="S79" i="40"/>
  <c r="T79" i="40"/>
  <c r="U79" i="40"/>
  <c r="V79" i="40"/>
  <c r="W79" i="40"/>
  <c r="X79" i="40"/>
  <c r="Y79" i="40"/>
  <c r="Z79" i="40"/>
  <c r="AA79" i="40"/>
  <c r="J81" i="40"/>
  <c r="K81" i="40"/>
  <c r="L81" i="40"/>
  <c r="M81" i="40"/>
  <c r="N81" i="40"/>
  <c r="O81" i="40"/>
  <c r="P81" i="40"/>
  <c r="Q81" i="40"/>
  <c r="R81" i="40"/>
  <c r="S81" i="40"/>
  <c r="T81" i="40"/>
  <c r="U81" i="40"/>
  <c r="V81" i="40"/>
  <c r="W81" i="40"/>
  <c r="X81" i="40"/>
  <c r="Y81" i="40"/>
  <c r="Z81" i="40"/>
  <c r="AA81" i="40"/>
  <c r="J82" i="40"/>
  <c r="K82" i="40"/>
  <c r="L82" i="40"/>
  <c r="M82" i="40"/>
  <c r="N82" i="40"/>
  <c r="O82" i="40"/>
  <c r="P82" i="40"/>
  <c r="Q82" i="40"/>
  <c r="R82" i="40"/>
  <c r="S82" i="40"/>
  <c r="T82" i="40"/>
  <c r="U82" i="40"/>
  <c r="V82" i="40"/>
  <c r="W82" i="40"/>
  <c r="X82" i="40"/>
  <c r="Y82" i="40"/>
  <c r="Z82" i="40"/>
  <c r="AA82" i="40"/>
  <c r="J83" i="40"/>
  <c r="K83" i="40"/>
  <c r="L83" i="40"/>
  <c r="M83" i="40"/>
  <c r="N83" i="40"/>
  <c r="O83" i="40"/>
  <c r="P83" i="40"/>
  <c r="Q83" i="40"/>
  <c r="R83" i="40"/>
  <c r="S83" i="40"/>
  <c r="T83" i="40"/>
  <c r="U83" i="40"/>
  <c r="V83" i="40"/>
  <c r="W83" i="40"/>
  <c r="X83" i="40"/>
  <c r="Y83" i="40"/>
  <c r="Z83" i="40"/>
  <c r="AA83" i="40"/>
  <c r="J84" i="40"/>
  <c r="K84" i="40"/>
  <c r="L84" i="40"/>
  <c r="M84" i="40"/>
  <c r="N84" i="40"/>
  <c r="O84" i="40"/>
  <c r="P84" i="40"/>
  <c r="Q84" i="40"/>
  <c r="R84" i="40"/>
  <c r="S84" i="40"/>
  <c r="T84" i="40"/>
  <c r="U84" i="40"/>
  <c r="V84" i="40"/>
  <c r="W84" i="40"/>
  <c r="X84" i="40"/>
  <c r="Y84" i="40"/>
  <c r="Z84" i="40"/>
  <c r="AA84" i="40"/>
  <c r="J85" i="40"/>
  <c r="K85" i="40"/>
  <c r="L85" i="40"/>
  <c r="M85" i="40"/>
  <c r="N85" i="40"/>
  <c r="O85" i="40"/>
  <c r="P85" i="40"/>
  <c r="Q85" i="40"/>
  <c r="R85" i="40"/>
  <c r="S85" i="40"/>
  <c r="T85" i="40"/>
  <c r="U85" i="40"/>
  <c r="V85" i="40"/>
  <c r="W85" i="40"/>
  <c r="X85" i="40"/>
  <c r="Y85" i="40"/>
  <c r="Z85" i="40"/>
  <c r="AA85" i="40"/>
  <c r="J86" i="40"/>
  <c r="K86" i="40"/>
  <c r="L86" i="40"/>
  <c r="M86" i="40"/>
  <c r="N86" i="40"/>
  <c r="O86" i="40"/>
  <c r="P86" i="40"/>
  <c r="Q86" i="40"/>
  <c r="R86" i="40"/>
  <c r="S86" i="40"/>
  <c r="T86" i="40"/>
  <c r="U86" i="40"/>
  <c r="V86" i="40"/>
  <c r="W86" i="40"/>
  <c r="X86" i="40"/>
  <c r="Y86" i="40"/>
  <c r="Z86" i="40"/>
  <c r="AA86" i="40"/>
  <c r="G86" i="39"/>
  <c r="G85" i="39"/>
  <c r="G84" i="39"/>
  <c r="G83" i="39"/>
  <c r="G82" i="39"/>
  <c r="G81" i="39"/>
  <c r="G79" i="39"/>
  <c r="G78" i="39"/>
  <c r="G77" i="39"/>
  <c r="G76" i="39"/>
  <c r="G75" i="39"/>
  <c r="G74" i="39"/>
  <c r="G72" i="39"/>
  <c r="G71" i="39"/>
  <c r="H71" i="5"/>
  <c r="I71" i="5"/>
  <c r="J71" i="5"/>
  <c r="K71" i="5"/>
  <c r="L71" i="5"/>
  <c r="M71" i="5"/>
  <c r="N71" i="5"/>
  <c r="O71" i="5"/>
  <c r="P71" i="5"/>
  <c r="Q71" i="5"/>
  <c r="R71" i="5"/>
  <c r="S71" i="5"/>
  <c r="T71" i="5"/>
  <c r="U71" i="5"/>
  <c r="V71" i="5"/>
  <c r="W71" i="5"/>
  <c r="X71" i="5"/>
  <c r="Y71" i="5"/>
  <c r="S334" i="42" s="1"/>
  <c r="Z71" i="5"/>
  <c r="AA71" i="5"/>
  <c r="AB71" i="5"/>
  <c r="H72" i="5"/>
  <c r="I72" i="5"/>
  <c r="J72" i="5"/>
  <c r="K72" i="5"/>
  <c r="L72" i="5"/>
  <c r="M72" i="5"/>
  <c r="N72" i="5"/>
  <c r="O72" i="5"/>
  <c r="P72" i="5"/>
  <c r="Q72" i="5"/>
  <c r="R72" i="5"/>
  <c r="S72" i="5"/>
  <c r="T72" i="5"/>
  <c r="U72" i="5"/>
  <c r="V72" i="5"/>
  <c r="W72" i="5"/>
  <c r="X72" i="5"/>
  <c r="Y72" i="5"/>
  <c r="Z72" i="5"/>
  <c r="AA72" i="5"/>
  <c r="AB72" i="5"/>
  <c r="H74" i="5"/>
  <c r="I74" i="5"/>
  <c r="J74" i="5"/>
  <c r="K74" i="5"/>
  <c r="L74" i="5"/>
  <c r="M74" i="5"/>
  <c r="N74" i="5"/>
  <c r="O74" i="5"/>
  <c r="P74" i="5"/>
  <c r="Q74" i="5"/>
  <c r="R74" i="5"/>
  <c r="S74" i="5"/>
  <c r="T74" i="5"/>
  <c r="U74" i="5"/>
  <c r="V74" i="5"/>
  <c r="W74" i="5"/>
  <c r="X74" i="5"/>
  <c r="Y74" i="5"/>
  <c r="Z74" i="5"/>
  <c r="AA74" i="5"/>
  <c r="AB74" i="5"/>
  <c r="H75" i="5"/>
  <c r="I75" i="5"/>
  <c r="J75" i="5"/>
  <c r="K75" i="5"/>
  <c r="L75" i="5"/>
  <c r="M75" i="5"/>
  <c r="N75" i="5"/>
  <c r="O75" i="5"/>
  <c r="P75" i="5"/>
  <c r="Q75" i="5"/>
  <c r="R75" i="5"/>
  <c r="S75" i="5"/>
  <c r="T75" i="5"/>
  <c r="U75" i="5"/>
  <c r="V75" i="5"/>
  <c r="W75" i="5"/>
  <c r="X75" i="5"/>
  <c r="Y75" i="5"/>
  <c r="Z75" i="5"/>
  <c r="AA75" i="5"/>
  <c r="AB75" i="5"/>
  <c r="H76" i="5"/>
  <c r="I76" i="5"/>
  <c r="J76" i="5"/>
  <c r="K76" i="5"/>
  <c r="L76" i="5"/>
  <c r="M76" i="5"/>
  <c r="N76" i="5"/>
  <c r="O76" i="5"/>
  <c r="P76" i="5"/>
  <c r="Q76" i="5"/>
  <c r="R76" i="5"/>
  <c r="S76" i="5"/>
  <c r="T76" i="5"/>
  <c r="U76" i="5"/>
  <c r="V76" i="5"/>
  <c r="W76" i="5"/>
  <c r="X76" i="5"/>
  <c r="Y76" i="5"/>
  <c r="S337" i="42" s="1"/>
  <c r="Z76" i="5"/>
  <c r="AA76" i="5"/>
  <c r="AB76" i="5"/>
  <c r="H77" i="5"/>
  <c r="I77" i="5"/>
  <c r="J77" i="5"/>
  <c r="K77" i="5"/>
  <c r="L77" i="5"/>
  <c r="M77" i="5"/>
  <c r="N77" i="5"/>
  <c r="O77" i="5"/>
  <c r="P77" i="5"/>
  <c r="Q77" i="5"/>
  <c r="R77" i="5"/>
  <c r="S77" i="5"/>
  <c r="T77" i="5"/>
  <c r="U77" i="5"/>
  <c r="V77" i="5"/>
  <c r="W77" i="5"/>
  <c r="X77" i="5"/>
  <c r="Y77" i="5"/>
  <c r="Z77" i="5"/>
  <c r="AA77" i="5"/>
  <c r="AB77" i="5"/>
  <c r="H78" i="5"/>
  <c r="I78" i="5"/>
  <c r="J78" i="5"/>
  <c r="K78" i="5"/>
  <c r="L78" i="5"/>
  <c r="M78" i="5"/>
  <c r="N78" i="5"/>
  <c r="O78" i="5"/>
  <c r="P78" i="5"/>
  <c r="Q78" i="5"/>
  <c r="R78" i="5"/>
  <c r="S78" i="5"/>
  <c r="T78" i="5"/>
  <c r="U78" i="5"/>
  <c r="V78" i="5"/>
  <c r="W78" i="5"/>
  <c r="X78" i="5"/>
  <c r="Y78" i="5"/>
  <c r="Z78" i="5"/>
  <c r="AA78" i="5"/>
  <c r="AB78" i="5"/>
  <c r="H79" i="5"/>
  <c r="I79" i="5"/>
  <c r="J79" i="5"/>
  <c r="K79" i="5"/>
  <c r="L79" i="5"/>
  <c r="M79" i="5"/>
  <c r="N79" i="5"/>
  <c r="O79" i="5"/>
  <c r="P79" i="5"/>
  <c r="Q79" i="5"/>
  <c r="R79" i="5"/>
  <c r="S79" i="5"/>
  <c r="T79" i="5"/>
  <c r="U79" i="5"/>
  <c r="V79" i="5"/>
  <c r="W79" i="5"/>
  <c r="X79" i="5"/>
  <c r="Y79" i="5"/>
  <c r="Z79" i="5"/>
  <c r="AA79" i="5"/>
  <c r="AB79" i="5"/>
  <c r="H81" i="5"/>
  <c r="I81" i="5"/>
  <c r="J81" i="5"/>
  <c r="K81" i="5"/>
  <c r="L81" i="5"/>
  <c r="M81" i="5"/>
  <c r="N81" i="5"/>
  <c r="O81" i="5"/>
  <c r="P81" i="5"/>
  <c r="Q81" i="5"/>
  <c r="R81" i="5"/>
  <c r="S81" i="5"/>
  <c r="T81" i="5"/>
  <c r="U81" i="5"/>
  <c r="V81" i="5"/>
  <c r="W81" i="5"/>
  <c r="X81" i="5"/>
  <c r="Y81" i="5"/>
  <c r="S340" i="42" s="1"/>
  <c r="Z81" i="5"/>
  <c r="AA81" i="5"/>
  <c r="AB81" i="5"/>
  <c r="H82" i="5"/>
  <c r="I82" i="5"/>
  <c r="J82" i="5"/>
  <c r="K82" i="5"/>
  <c r="L82" i="5"/>
  <c r="M82" i="5"/>
  <c r="N82" i="5"/>
  <c r="O82" i="5"/>
  <c r="P82" i="5"/>
  <c r="Q82" i="5"/>
  <c r="R82" i="5"/>
  <c r="S82" i="5"/>
  <c r="T82" i="5"/>
  <c r="U82" i="5"/>
  <c r="V82" i="5"/>
  <c r="W82" i="5"/>
  <c r="X82" i="5"/>
  <c r="Y82" i="5"/>
  <c r="Z82" i="5"/>
  <c r="AA82" i="5"/>
  <c r="AB82" i="5"/>
  <c r="H83" i="5"/>
  <c r="I83" i="5"/>
  <c r="J83" i="5"/>
  <c r="K83" i="5"/>
  <c r="L83" i="5"/>
  <c r="M83" i="5"/>
  <c r="N83" i="5"/>
  <c r="O83" i="5"/>
  <c r="P83" i="5"/>
  <c r="Q83" i="5"/>
  <c r="R83" i="5"/>
  <c r="S83" i="5"/>
  <c r="T83" i="5"/>
  <c r="U83" i="5"/>
  <c r="V83" i="5"/>
  <c r="W83" i="5"/>
  <c r="X83" i="5"/>
  <c r="Y83" i="5"/>
  <c r="Z83" i="5"/>
  <c r="AA83" i="5"/>
  <c r="AB83" i="5"/>
  <c r="H84" i="5"/>
  <c r="I84" i="5"/>
  <c r="J84" i="5"/>
  <c r="K84" i="5"/>
  <c r="L84" i="5"/>
  <c r="M84" i="5"/>
  <c r="N84" i="5"/>
  <c r="O84" i="5"/>
  <c r="P84" i="5"/>
  <c r="Q84" i="5"/>
  <c r="R84" i="5"/>
  <c r="S84" i="5"/>
  <c r="T84" i="5"/>
  <c r="U84" i="5"/>
  <c r="V84" i="5"/>
  <c r="W84" i="5"/>
  <c r="X84" i="5"/>
  <c r="Y84" i="5"/>
  <c r="Z84" i="5"/>
  <c r="AA84" i="5"/>
  <c r="AB84" i="5"/>
  <c r="H85" i="5"/>
  <c r="I85" i="5"/>
  <c r="J85" i="5"/>
  <c r="K85" i="5"/>
  <c r="L85" i="5"/>
  <c r="M85" i="5"/>
  <c r="N85" i="5"/>
  <c r="O85" i="5"/>
  <c r="P85" i="5"/>
  <c r="Q85" i="5"/>
  <c r="R85" i="5"/>
  <c r="S85" i="5"/>
  <c r="T85" i="5"/>
  <c r="U85" i="5"/>
  <c r="V85" i="5"/>
  <c r="W85" i="5"/>
  <c r="X85" i="5"/>
  <c r="Y85" i="5"/>
  <c r="S342" i="42" s="1"/>
  <c r="Z85" i="5"/>
  <c r="AA85" i="5"/>
  <c r="AB85" i="5"/>
  <c r="H86" i="5"/>
  <c r="I86" i="5"/>
  <c r="J86" i="5"/>
  <c r="K86" i="5"/>
  <c r="L86" i="5"/>
  <c r="M86" i="5"/>
  <c r="N86" i="5"/>
  <c r="O86" i="5"/>
  <c r="P86" i="5"/>
  <c r="Q86" i="5"/>
  <c r="R86" i="5"/>
  <c r="S86" i="5"/>
  <c r="T86" i="5"/>
  <c r="U86" i="5"/>
  <c r="V86" i="5"/>
  <c r="W86" i="5"/>
  <c r="X86" i="5"/>
  <c r="Y86" i="5"/>
  <c r="Z86" i="5"/>
  <c r="AA86" i="5"/>
  <c r="AB86" i="5"/>
  <c r="U340" i="42" l="1"/>
  <c r="U336" i="42"/>
  <c r="U341" i="42"/>
  <c r="U337" i="42"/>
  <c r="T334" i="42"/>
  <c r="T342" i="42"/>
  <c r="T338" i="42"/>
  <c r="T336" i="42"/>
  <c r="T340" i="42"/>
  <c r="T337" i="42"/>
  <c r="T341" i="42"/>
  <c r="S341" i="42"/>
  <c r="S338" i="42"/>
  <c r="S336" i="42"/>
  <c r="AL129" i="39"/>
  <c r="AK129" i="39"/>
  <c r="AL117" i="39"/>
  <c r="AK117" i="39"/>
  <c r="AL63" i="39"/>
  <c r="AK63" i="39"/>
  <c r="AL126" i="39"/>
  <c r="AK126" i="39"/>
  <c r="AL123" i="39"/>
  <c r="AK123" i="39"/>
  <c r="AL60" i="39"/>
  <c r="AK60" i="39"/>
  <c r="AL120" i="39"/>
  <c r="AK120" i="39"/>
  <c r="AL114" i="39"/>
  <c r="AK114" i="39"/>
  <c r="AL57" i="39"/>
  <c r="AK57" i="39"/>
  <c r="AL54" i="39"/>
  <c r="AK54" i="39"/>
  <c r="AL111" i="39"/>
  <c r="AK111" i="39"/>
  <c r="AL108" i="39"/>
  <c r="AK108" i="39"/>
  <c r="AL51" i="39"/>
  <c r="AK51" i="39"/>
  <c r="AL48" i="39"/>
  <c r="AK48" i="39"/>
  <c r="AL45" i="39"/>
  <c r="AK45" i="39"/>
  <c r="AL42" i="39"/>
  <c r="AK42" i="39"/>
  <c r="AL39" i="39"/>
  <c r="AK39" i="39"/>
  <c r="AL36" i="39"/>
  <c r="AK36" i="39"/>
  <c r="AL33" i="39"/>
  <c r="AK33" i="39"/>
  <c r="AL105" i="39"/>
  <c r="AK105" i="39"/>
  <c r="AL30" i="39"/>
  <c r="AK30" i="39"/>
  <c r="AL27" i="39"/>
  <c r="AK27" i="39"/>
  <c r="AL24" i="39"/>
  <c r="AK24" i="39"/>
  <c r="AL99" i="39"/>
  <c r="AK99" i="39"/>
  <c r="AL21" i="39"/>
  <c r="AK21" i="39"/>
  <c r="AL18" i="39"/>
  <c r="AK18" i="39"/>
  <c r="AL90" i="39"/>
  <c r="AK90" i="39"/>
  <c r="AL15" i="39"/>
  <c r="AK15" i="39"/>
  <c r="AL93" i="39"/>
  <c r="AK93" i="39"/>
  <c r="AL12" i="39"/>
  <c r="AK12" i="39"/>
  <c r="AL9" i="39"/>
  <c r="AK9" i="39"/>
  <c r="AL6" i="39"/>
  <c r="AK6" i="39"/>
  <c r="AL3" i="39"/>
  <c r="AL129" i="40"/>
  <c r="AK129" i="40"/>
  <c r="AL117" i="40"/>
  <c r="AK117" i="40"/>
  <c r="AL63" i="40"/>
  <c r="AK63" i="40"/>
  <c r="AL126" i="40"/>
  <c r="AK126" i="40"/>
  <c r="AL123" i="40"/>
  <c r="AK123" i="40"/>
  <c r="AL60" i="40"/>
  <c r="AK60" i="40"/>
  <c r="AL120" i="40"/>
  <c r="AK120" i="40"/>
  <c r="AL114" i="40"/>
  <c r="AK114" i="40"/>
  <c r="AL57" i="40"/>
  <c r="AK57" i="40"/>
  <c r="AL54" i="40"/>
  <c r="AK54" i="40"/>
  <c r="AL111" i="40"/>
  <c r="AK111" i="40"/>
  <c r="AL108" i="40"/>
  <c r="AK108" i="40"/>
  <c r="AL51" i="40"/>
  <c r="AK51" i="40"/>
  <c r="AL48" i="40"/>
  <c r="AK48" i="40"/>
  <c r="AL45" i="40"/>
  <c r="AK45" i="40"/>
  <c r="AL42" i="40"/>
  <c r="AK42" i="40"/>
  <c r="AL39" i="40"/>
  <c r="AK39" i="40"/>
  <c r="AL36" i="40"/>
  <c r="AK36" i="40"/>
  <c r="AL33" i="40"/>
  <c r="AK33" i="40"/>
  <c r="AL105" i="40"/>
  <c r="AK105" i="40"/>
  <c r="AL30" i="40"/>
  <c r="AK30" i="40"/>
  <c r="AL27" i="40"/>
  <c r="AK27" i="40"/>
  <c r="AL24" i="40"/>
  <c r="AK24" i="40"/>
  <c r="AL99" i="40"/>
  <c r="AK99" i="40"/>
  <c r="AL21" i="40"/>
  <c r="AK21" i="40"/>
  <c r="AL18" i="40"/>
  <c r="AK18" i="40"/>
  <c r="AL90" i="40"/>
  <c r="AK90" i="40"/>
  <c r="AL15" i="40"/>
  <c r="AK15" i="40"/>
  <c r="AL93" i="40"/>
  <c r="AK93" i="40"/>
  <c r="AL12" i="40"/>
  <c r="AK12" i="40"/>
  <c r="AL9" i="40"/>
  <c r="AK9" i="40"/>
  <c r="AL6" i="40"/>
  <c r="AK6" i="40"/>
  <c r="AL3" i="40"/>
  <c r="AM105" i="5"/>
  <c r="AL105" i="5"/>
  <c r="AM135" i="5"/>
  <c r="AL135" i="5"/>
  <c r="AM123" i="5"/>
  <c r="AL123" i="5"/>
  <c r="AM120" i="5"/>
  <c r="AL120" i="5"/>
  <c r="AM63" i="5"/>
  <c r="AL63" i="5"/>
  <c r="AM132" i="5"/>
  <c r="AL132" i="5"/>
  <c r="AM129" i="5"/>
  <c r="AL129" i="5"/>
  <c r="AM60" i="5"/>
  <c r="AL60" i="5"/>
  <c r="AM126" i="5"/>
  <c r="AL126" i="5"/>
  <c r="AM57" i="5"/>
  <c r="AL57" i="5"/>
  <c r="AM54" i="5"/>
  <c r="AL54" i="5"/>
  <c r="AM114" i="5"/>
  <c r="AL114" i="5"/>
  <c r="AM111" i="5"/>
  <c r="AL111" i="5"/>
  <c r="AM51" i="5"/>
  <c r="AL51" i="5"/>
  <c r="AM48" i="5"/>
  <c r="AL48" i="5"/>
  <c r="AM45" i="5"/>
  <c r="AL45" i="5"/>
  <c r="AM42" i="5"/>
  <c r="AL42" i="5"/>
  <c r="AM39" i="5"/>
  <c r="AL39" i="5"/>
  <c r="AM36" i="5"/>
  <c r="AL36" i="5"/>
  <c r="AM33" i="5"/>
  <c r="AL33" i="5"/>
  <c r="AM108" i="5"/>
  <c r="AL108" i="5"/>
  <c r="AM30" i="5"/>
  <c r="AL30" i="5"/>
  <c r="AM27" i="5"/>
  <c r="AL27" i="5"/>
  <c r="AM24" i="5"/>
  <c r="AL24" i="5"/>
  <c r="AM102" i="5"/>
  <c r="AL102" i="5"/>
  <c r="AM21" i="5"/>
  <c r="AL21" i="5"/>
  <c r="AM18" i="5"/>
  <c r="AL18" i="5"/>
  <c r="AM96" i="5"/>
  <c r="AL96" i="5"/>
  <c r="AM15" i="5"/>
  <c r="AL15" i="5"/>
  <c r="AM93" i="5"/>
  <c r="AL93" i="5"/>
  <c r="AM12" i="5"/>
  <c r="AL12" i="5"/>
  <c r="AM9" i="5"/>
  <c r="AL9" i="5"/>
  <c r="AM6" i="5"/>
  <c r="AL6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Hans Schekkerman</author>
  </authors>
  <commentList>
    <comment ref="B2" authorId="0" shapeId="0" xr:uid="{00000000-0006-0000-0000-000001000000}">
      <text>
        <r>
          <rPr>
            <sz val="8"/>
            <color indexed="81"/>
            <rFont val="Tahoma"/>
            <family val="2"/>
          </rPr>
          <t xml:space="preserve">x betekent getallen geupdated met scripts van CK en meest recente data, o  betekent dat fit op meest recente data mislukte; hier staan schattingen o.b.v. een 
oudere datareeks
</t>
        </r>
      </text>
    </comment>
    <comment ref="AK2" authorId="0" shapeId="0" xr:uid="{AE609269-3807-40BB-B65C-FFD23320346B}">
      <text>
        <r>
          <rPr>
            <sz val="9"/>
            <color indexed="81"/>
            <rFont val="Tahoma"/>
            <family val="2"/>
          </rPr>
          <t>indicator for relative 'quality' of the most recent year: last year's value minus average over previous 10 yrs, divided by standard deviation over previous 10 yrs. Printed green if value &gt;0.674 (i.e. in top 25% of 10-year normal distribution), in red if &lt;-0.674 (i.e. in lowest 25%).</t>
        </r>
      </text>
    </comment>
    <comment ref="A93" authorId="0" shapeId="0" xr:uid="{00000000-0006-0000-0000-000002000000}">
      <text>
        <r>
          <rPr>
            <sz val="9"/>
            <color indexed="81"/>
            <rFont val="Tahoma"/>
            <family val="2"/>
          </rPr>
          <t xml:space="preserve">Model voor 2013 geeft geen valide resultaten; oude resultaten laten staan
</t>
        </r>
      </text>
    </comment>
    <comment ref="A132" authorId="0" shapeId="0" xr:uid="{00000000-0006-0000-0000-000003000000}">
      <text>
        <r>
          <rPr>
            <sz val="9"/>
            <color indexed="81"/>
            <rFont val="Tahoma"/>
            <family val="2"/>
          </rPr>
          <t xml:space="preserve">Model voor 2013 geeft geen valide resultaten; oude resultaten laten staan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Hans Schekkerman</author>
  </authors>
  <commentList>
    <comment ref="B2" authorId="0" shapeId="0" xr:uid="{00000000-0006-0000-0100-000001000000}">
      <text>
        <r>
          <rPr>
            <sz val="8"/>
            <color indexed="81"/>
            <rFont val="Tahoma"/>
            <family val="2"/>
          </rPr>
          <t xml:space="preserve">x betekent getallen geupdated met scripts van CK en meest recente data, o  betekent dat fit op meest recente data mislukte; hier staan schattingen o.b.v. een 
oudere datareeks
</t>
        </r>
      </text>
    </comment>
    <comment ref="E2" authorId="0" shapeId="0" xr:uid="{00000000-0006-0000-0100-000002000000}">
      <text>
        <r>
          <rPr>
            <sz val="8"/>
            <color indexed="81"/>
            <rFont val="Tahoma"/>
            <family val="2"/>
          </rPr>
          <t>overleving 1994-1995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J2" authorId="0" shapeId="0" xr:uid="{FB8BF643-5585-40C0-A32F-42BAF2E8FB3F}">
      <text>
        <r>
          <rPr>
            <sz val="9"/>
            <color indexed="81"/>
            <rFont val="Tahoma"/>
            <family val="2"/>
          </rPr>
          <t>indicator for relative 'quality' of the most recent year: last year's value minus average over previous 10 yrs, divided by standard deviation over previous 10 yrs. Printed green if value &gt;0.674 (i.e. in top 25% of 10-year normal distribution), in red if &lt;-0.674 (i.e. in lowest 25%).</t>
        </r>
      </text>
    </comment>
    <comment ref="AM2" authorId="0" shapeId="0" xr:uid="{00000000-0006-0000-0100-000003000000}">
      <text>
        <r>
          <rPr>
            <sz val="9"/>
            <color indexed="81"/>
            <rFont val="Tahoma"/>
            <family val="2"/>
          </rPr>
          <t xml:space="preserve">residency parameter
(=kans dat een ooit op de plek gevangen individu behoort tot de lokale populatie), geschat o.b.v. data t/m 2011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Hans Schekkerman</author>
  </authors>
  <commentList>
    <comment ref="B2" authorId="0" shapeId="0" xr:uid="{00000000-0006-0000-0200-000001000000}">
      <text>
        <r>
          <rPr>
            <sz val="8"/>
            <color indexed="81"/>
            <rFont val="Tahoma"/>
            <family val="2"/>
          </rPr>
          <t xml:space="preserve">x betekent getallen geupdated met scripts van CK en meest recente data, o  betekent dat fit op meest recente data mislukte; hier staan schattingen o.b.v. een 
oudere datareeks
</t>
        </r>
      </text>
    </comment>
    <comment ref="E2" authorId="0" shapeId="0" xr:uid="{00000000-0006-0000-0200-000002000000}">
      <text>
        <r>
          <rPr>
            <sz val="8"/>
            <color indexed="81"/>
            <rFont val="Tahoma"/>
            <family val="2"/>
          </rPr>
          <t>overleving 1994-1995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J2" authorId="0" shapeId="0" xr:uid="{53600B4C-93E5-4260-B832-A16E8E6BBD52}">
      <text>
        <r>
          <rPr>
            <sz val="9"/>
            <color indexed="81"/>
            <rFont val="Tahoma"/>
            <family val="2"/>
          </rPr>
          <t>indicator for relative 'quality' of the most recent year: last year's value minus average over previous 10 yrs, divided by standard deviation over previous 10 yrs. Printed green if value &gt;0.674 (i.e. in top 25% of 10-year normal distribution), in red if &lt;-0.674 (i.e. in lowest 25%).</t>
        </r>
      </text>
    </comment>
  </commentList>
</comments>
</file>

<file path=xl/sharedStrings.xml><?xml version="1.0" encoding="utf-8"?>
<sst xmlns="http://schemas.openxmlformats.org/spreadsheetml/2006/main" count="720" uniqueCount="174">
  <si>
    <t>08760</t>
  </si>
  <si>
    <t>10660</t>
  </si>
  <si>
    <t>10840</t>
  </si>
  <si>
    <t>10990</t>
  </si>
  <si>
    <t>11040</t>
  </si>
  <si>
    <t>11060</t>
  </si>
  <si>
    <t>11870</t>
  </si>
  <si>
    <t>12000</t>
  </si>
  <si>
    <t>12360</t>
  </si>
  <si>
    <t>12430</t>
  </si>
  <si>
    <t>12500</t>
  </si>
  <si>
    <t>12510</t>
  </si>
  <si>
    <t>12740</t>
  </si>
  <si>
    <t>12750</t>
  </si>
  <si>
    <t>12760</t>
  </si>
  <si>
    <t>12770</t>
  </si>
  <si>
    <t>13110</t>
  </si>
  <si>
    <t>13120</t>
  </si>
  <si>
    <t>13640</t>
  </si>
  <si>
    <t>14370</t>
  </si>
  <si>
    <t>14420</t>
  </si>
  <si>
    <t>14620</t>
  </si>
  <si>
    <t>14640</t>
  </si>
  <si>
    <t>15980</t>
  </si>
  <si>
    <t>16360</t>
  </si>
  <si>
    <t>16490</t>
  </si>
  <si>
    <t>16600</t>
  </si>
  <si>
    <t>18770</t>
  </si>
  <si>
    <t>Vogelsoort</t>
  </si>
  <si>
    <t>Winterkoning</t>
  </si>
  <si>
    <t>Heggenmus</t>
  </si>
  <si>
    <t>Roodborst</t>
  </si>
  <si>
    <t>Nachtegaal</t>
  </si>
  <si>
    <t>Blauwborst</t>
  </si>
  <si>
    <t>Merel</t>
  </si>
  <si>
    <t>Zanglijster</t>
  </si>
  <si>
    <t>Rietzanger</t>
  </si>
  <si>
    <t>Bosrietzanger</t>
  </si>
  <si>
    <t>Spotvogel</t>
  </si>
  <si>
    <t>Braamsluiper</t>
  </si>
  <si>
    <t>Grasmus</t>
  </si>
  <si>
    <t>Tuinfluiter</t>
  </si>
  <si>
    <t>Zwartkop</t>
  </si>
  <si>
    <t>Tjiftjaf</t>
  </si>
  <si>
    <t>Fitis</t>
  </si>
  <si>
    <t>Baardman</t>
  </si>
  <si>
    <t>Staartmees</t>
  </si>
  <si>
    <t>Matkop</t>
  </si>
  <si>
    <t>Pimpelmees</t>
  </si>
  <si>
    <t>Koolmees</t>
  </si>
  <si>
    <t>Ringmus</t>
  </si>
  <si>
    <t>Vink</t>
  </si>
  <si>
    <t>Groenling</t>
  </si>
  <si>
    <t>Kneu</t>
  </si>
  <si>
    <t>Rietgors</t>
  </si>
  <si>
    <t>Euring</t>
  </si>
  <si>
    <t>trek</t>
  </si>
  <si>
    <t>L</t>
  </si>
  <si>
    <t>K</t>
  </si>
  <si>
    <t>S</t>
  </si>
  <si>
    <t>M</t>
  </si>
  <si>
    <t>B</t>
  </si>
  <si>
    <t>Gr Bonte Specht</t>
  </si>
  <si>
    <t>hab</t>
  </si>
  <si>
    <t>CES Reproductie-indexen</t>
  </si>
  <si>
    <t>Kleine Karekiet</t>
  </si>
  <si>
    <t>Sprinkhaanzanger</t>
  </si>
  <si>
    <t>lower 95%CL</t>
  </si>
  <si>
    <t>upper 95% CL</t>
  </si>
  <si>
    <t>x</t>
  </si>
  <si>
    <t>residency</t>
  </si>
  <si>
    <t>P</t>
  </si>
  <si>
    <t>trend96-09</t>
  </si>
  <si>
    <t>setr96-09</t>
  </si>
  <si>
    <t>Gekraagde Roodstaart</t>
  </si>
  <si>
    <t>Boomkruiper</t>
  </si>
  <si>
    <t>Huismus</t>
  </si>
  <si>
    <t>Goudvink</t>
  </si>
  <si>
    <t>Gekr. Roodstaart</t>
  </si>
  <si>
    <t>Spreeuw</t>
  </si>
  <si>
    <t>CES overleving adult</t>
  </si>
  <si>
    <t>CES overleving eerstjaars</t>
  </si>
  <si>
    <t>Reproductie-index (evenredig met het aantal geproduceerde juveniele vogels per adult), jaarlijkse overlevingskans van volwassen en van juvenielen vogels</t>
  </si>
  <si>
    <t>'Gaten' in de reeksen ontstaan doordat de gegevens niet voor elk jaar een schatting toelaten; dit geldt vooral voor juvenielen.</t>
  </si>
  <si>
    <t>IJsvogel</t>
  </si>
  <si>
    <t>Snor</t>
  </si>
  <si>
    <t>o</t>
  </si>
  <si>
    <t>Indexen voor 1994 en 1995 zijn weggelaten uit figuren</t>
  </si>
  <si>
    <t>se</t>
  </si>
  <si>
    <t>kort-trekkers (5)</t>
  </si>
  <si>
    <t>sd</t>
  </si>
  <si>
    <t xml:space="preserve">gemiddelde jaarindexen </t>
  </si>
  <si>
    <t>recapture</t>
  </si>
  <si>
    <t>rec 1st run =0.086</t>
  </si>
  <si>
    <t>Soorten met onvoldoende datakwaliteit</t>
  </si>
  <si>
    <t>Alle Soorten (21)</t>
  </si>
  <si>
    <t>lang-trekkers (8)</t>
  </si>
  <si>
    <t>standvogels (8)</t>
  </si>
  <si>
    <t>moerasvogels (6)</t>
  </si>
  <si>
    <t>struweelvogels (5)</t>
  </si>
  <si>
    <t>bosvogels (10)</t>
  </si>
  <si>
    <t>Figuren voor soortgroepen</t>
  </si>
  <si>
    <t xml:space="preserve">gemiddelde juv overleving </t>
  </si>
  <si>
    <t>gemiddelde ad overleving</t>
  </si>
  <si>
    <t xml:space="preserve">want gebaseerd op veel minder CES-locaties (7-13) dan in </t>
  </si>
  <si>
    <t>latere jaren (30-42), en bij veel soorten nogal afwijkend.</t>
  </si>
  <si>
    <t>av96-22</t>
  </si>
  <si>
    <t>sd96-22</t>
  </si>
  <si>
    <t>overleving 1996 is van 1996 tot 1997</t>
  </si>
  <si>
    <t>2022 run mislukt</t>
  </si>
  <si>
    <t>Cetti's Zanger</t>
  </si>
  <si>
    <t xml:space="preserve"> voor de 28 meest gevangen zangvogelsoorten in het Constant Effort Site (CES) project, met 95%-betrouwbaarheidsintervallen. De overleving voor het jaar </t>
  </si>
  <si>
    <t>2010 is die van 2010 tot 2011. Eerstejaars 'overleving'is feitelijk een mix van overleving en de kans dat een overlevend jong terugkeert naar de geboorteplek.</t>
  </si>
  <si>
    <t>2023 run mislukt</t>
  </si>
  <si>
    <t>Overleving is van jaar t tot t+1</t>
  </si>
  <si>
    <t>av96-23</t>
  </si>
  <si>
    <t>sd96-23</t>
  </si>
  <si>
    <t>Acro palu</t>
  </si>
  <si>
    <t>Acro scho</t>
  </si>
  <si>
    <t>Acro scir</t>
  </si>
  <si>
    <t>2024 run mislukt</t>
  </si>
  <si>
    <t>Aegi caud</t>
  </si>
  <si>
    <t>Card cann</t>
  </si>
  <si>
    <t>Phyr phyr</t>
  </si>
  <si>
    <t>Card chlo</t>
  </si>
  <si>
    <t>Cert brac</t>
  </si>
  <si>
    <t>Cett cett</t>
  </si>
  <si>
    <t>Dend majo</t>
  </si>
  <si>
    <t>Erit rube</t>
  </si>
  <si>
    <t>Hipp icte</t>
  </si>
  <si>
    <t>Lusc mega</t>
  </si>
  <si>
    <t>Lusc svec</t>
  </si>
  <si>
    <t>Paru caer</t>
  </si>
  <si>
    <t>Paru majo</t>
  </si>
  <si>
    <t>Paru mont</t>
  </si>
  <si>
    <t>Pass dome</t>
  </si>
  <si>
    <t>Pass mont</t>
  </si>
  <si>
    <t>Phyl troc</t>
  </si>
  <si>
    <t>Phyl coll</t>
  </si>
  <si>
    <t>Sylv atri</t>
  </si>
  <si>
    <t>Sylv bori</t>
  </si>
  <si>
    <t>Panu biar</t>
  </si>
  <si>
    <t>Frin coel</t>
  </si>
  <si>
    <t>Sylv comm</t>
  </si>
  <si>
    <t>Sylv curr</t>
  </si>
  <si>
    <t>Trog trog</t>
  </si>
  <si>
    <t>Turd meru</t>
  </si>
  <si>
    <t>Turd phil</t>
  </si>
  <si>
    <t>Prun modu</t>
  </si>
  <si>
    <t>Embe scho</t>
  </si>
  <si>
    <t>Alce atth</t>
  </si>
  <si>
    <t>Phoe phoe</t>
  </si>
  <si>
    <t>Locu naev</t>
  </si>
  <si>
    <t>Locu lusc</t>
  </si>
  <si>
    <t>Stur vulg</t>
  </si>
  <si>
    <t>Acr palu</t>
  </si>
  <si>
    <t>Dendr majo</t>
  </si>
  <si>
    <t>Phil troc</t>
  </si>
  <si>
    <t>Hipp inct</t>
  </si>
  <si>
    <t>Waarden in laatste jaar t.o.v. gemiddelde 10 jr daarvoor:</t>
  </si>
  <si>
    <t>repro</t>
  </si>
  <si>
    <t>lang-trekkers</t>
  </si>
  <si>
    <t>kort-trekkers</t>
  </si>
  <si>
    <t>standvogels</t>
  </si>
  <si>
    <t>alle groepen</t>
  </si>
  <si>
    <t>moerasbroeders</t>
  </si>
  <si>
    <t>struweelbroeders</t>
  </si>
  <si>
    <t>bos- en parkbroeders</t>
  </si>
  <si>
    <t>afwijking in sd-units (= [laatste - gem] / sd.gem)</t>
  </si>
  <si>
    <r>
      <rPr>
        <sz val="9"/>
        <color theme="6" tint="-0.249977111117893"/>
        <rFont val="Arial"/>
        <family val="2"/>
      </rPr>
      <t>groen</t>
    </r>
    <r>
      <rPr>
        <sz val="9"/>
        <rFont val="Arial"/>
        <family val="2"/>
      </rPr>
      <t>/</t>
    </r>
    <r>
      <rPr>
        <sz val="9"/>
        <color rgb="FFC00000"/>
        <rFont val="Arial"/>
        <family val="2"/>
      </rPr>
      <t>rood</t>
    </r>
    <r>
      <rPr>
        <sz val="9"/>
        <rFont val="Arial"/>
        <family val="2"/>
      </rPr>
      <t xml:space="preserve"> : laatste jaar valt in </t>
    </r>
    <r>
      <rPr>
        <sz val="9"/>
        <color theme="6" tint="-0.249977111117893"/>
        <rFont val="Arial"/>
        <family val="2"/>
      </rPr>
      <t>hoogste</t>
    </r>
    <r>
      <rPr>
        <sz val="9"/>
        <rFont val="Arial"/>
        <family val="2"/>
      </rPr>
      <t>/</t>
    </r>
    <r>
      <rPr>
        <sz val="9"/>
        <color rgb="FFC00000"/>
        <rFont val="Arial"/>
        <family val="2"/>
      </rPr>
      <t>laagste</t>
    </r>
    <r>
      <rPr>
        <sz val="9"/>
        <rFont val="Arial"/>
        <family val="2"/>
      </rPr>
      <t xml:space="preserve"> 25% van verdeling (grens = +/- 0.674 sd-units)</t>
    </r>
  </si>
  <si>
    <t>overl ad</t>
  </si>
  <si>
    <t>overl juv</t>
  </si>
  <si>
    <t>Figuren voor Bijlage Sovon-broedvogelrapport / website: CES-resultaten 1996-2024</t>
  </si>
  <si>
    <t>lastyrQ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</si>
</sst>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\+0.00;\-0.00;0.00"/>
  </numFmts>
  <fonts count="43" x14ac:knownFonts="1">
    <font>
      <sz val="9"/>
      <name val="Arial"/>
    </font>
    <font>
      <sz val="9"/>
      <name val="Arial"/>
      <family val="2"/>
    </font>
    <font>
      <sz val="10"/>
      <color indexed="8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sz val="9"/>
      <color indexed="17"/>
      <name val="Arial"/>
      <family val="2"/>
    </font>
    <font>
      <i/>
      <sz val="9"/>
      <name val="Arial"/>
      <family val="2"/>
    </font>
    <font>
      <sz val="9"/>
      <name val="Arial"/>
      <family val="2"/>
    </font>
    <font>
      <sz val="9"/>
      <color indexed="23"/>
      <name val="Arial"/>
      <family val="2"/>
    </font>
    <font>
      <sz val="8"/>
      <color indexed="8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sz val="8"/>
      <color indexed="23"/>
      <name val="Arial"/>
      <family val="2"/>
    </font>
    <font>
      <sz val="9"/>
      <color indexed="8"/>
      <name val="Arial"/>
      <family val="2"/>
    </font>
    <font>
      <sz val="9"/>
      <color indexed="55"/>
      <name val="Arial"/>
      <family val="2"/>
    </font>
    <font>
      <sz val="8"/>
      <color indexed="55"/>
      <name val="Arial"/>
      <family val="2"/>
    </font>
    <font>
      <b/>
      <sz val="9"/>
      <color indexed="8"/>
      <name val="Arial"/>
      <family val="2"/>
    </font>
    <font>
      <sz val="8"/>
      <color indexed="81"/>
      <name val="Tahoma"/>
      <family val="2"/>
    </font>
    <font>
      <sz val="9"/>
      <color indexed="55"/>
      <name val="Arial"/>
      <family val="2"/>
    </font>
    <font>
      <sz val="10"/>
      <color indexed="8"/>
      <name val="Arial"/>
      <family val="2"/>
    </font>
    <font>
      <sz val="9"/>
      <color rgb="FF0070C0"/>
      <name val="Arial"/>
      <family val="2"/>
    </font>
    <font>
      <sz val="9"/>
      <color rgb="FF0033CC"/>
      <name val="Arial"/>
      <family val="2"/>
    </font>
    <font>
      <sz val="9"/>
      <color indexed="81"/>
      <name val="Tahoma"/>
      <family val="2"/>
    </font>
    <font>
      <sz val="9"/>
      <color theme="1" tint="0.499984740745262"/>
      <name val="Arial"/>
      <family val="2"/>
    </font>
    <font>
      <sz val="9"/>
      <color theme="1"/>
      <name val="Arial"/>
      <family val="2"/>
    </font>
    <font>
      <sz val="8"/>
      <color theme="1" tint="0.499984740745262"/>
      <name val="Arial"/>
      <family val="2"/>
    </font>
    <font>
      <sz val="9"/>
      <color rgb="FFFF0000"/>
      <name val="Arial"/>
      <family val="2"/>
    </font>
    <font>
      <b/>
      <sz val="10"/>
      <color rgb="FF0033CC"/>
      <name val="Arial"/>
      <family val="2"/>
    </font>
    <font>
      <sz val="8"/>
      <color theme="1"/>
      <name val="Arial"/>
      <family val="2"/>
    </font>
    <font>
      <sz val="10"/>
      <name val="Calibri"/>
      <family val="2"/>
    </font>
    <font>
      <sz val="9"/>
      <color rgb="FF0000CC"/>
      <name val="Arial"/>
      <family val="2"/>
    </font>
    <font>
      <sz val="9"/>
      <color theme="0" tint="-0.34998626667073579"/>
      <name val="Arial"/>
      <family val="2"/>
    </font>
    <font>
      <b/>
      <sz val="9"/>
      <color theme="1" tint="0.499984740745262"/>
      <name val="Arial"/>
      <family val="2"/>
    </font>
    <font>
      <b/>
      <sz val="8"/>
      <color indexed="17"/>
      <name val="Arial"/>
      <family val="2"/>
    </font>
    <font>
      <sz val="9"/>
      <color indexed="17"/>
      <name val="Arial"/>
      <family val="2"/>
    </font>
    <font>
      <b/>
      <sz val="9"/>
      <color rgb="FFC00000"/>
      <name val="Arial"/>
      <family val="2"/>
    </font>
    <font>
      <sz val="9"/>
      <color theme="9" tint="-0.249977111117893"/>
      <name val="Arial"/>
      <family val="2"/>
    </font>
    <font>
      <b/>
      <sz val="10"/>
      <color rgb="FFC00000"/>
      <name val="Calibri"/>
      <family val="2"/>
      <scheme val="minor"/>
    </font>
    <font>
      <b/>
      <sz val="9"/>
      <color rgb="FFC00000"/>
      <name val="Calibri"/>
      <family val="2"/>
      <scheme val="minor"/>
    </font>
    <font>
      <b/>
      <sz val="9"/>
      <color theme="1"/>
      <name val="Arial"/>
      <family val="2"/>
    </font>
    <font>
      <sz val="9"/>
      <color rgb="FFC00000"/>
      <name val="Arial"/>
      <family val="2"/>
    </font>
    <font>
      <sz val="9"/>
      <color theme="0" tint="-0.249977111117893"/>
      <name val="Arial"/>
      <family val="2"/>
    </font>
    <font>
      <sz val="9"/>
      <color theme="6" tint="-0.24997711111789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</borders>
  <cellStyleXfs count="2">
    <xf numFmtId="0" fontId="0" fillId="0" borderId="0"/>
    <xf numFmtId="0" fontId="2" fillId="0" borderId="0"/>
  </cellStyleXfs>
  <cellXfs count="161">
    <xf numFmtId="0" fontId="0" fillId="0" borderId="0" xfId="0"/>
    <xf numFmtId="0" fontId="7" fillId="0" borderId="0" xfId="0" applyFont="1"/>
    <xf numFmtId="0" fontId="6" fillId="0" borderId="0" xfId="0" applyFont="1"/>
    <xf numFmtId="0" fontId="26" fillId="0" borderId="0" xfId="0" applyFont="1"/>
    <xf numFmtId="0" fontId="27" fillId="0" borderId="0" xfId="0" applyFont="1"/>
    <xf numFmtId="0" fontId="29" fillId="0" borderId="0" xfId="0" applyFont="1" applyAlignment="1">
      <alignment vertical="center"/>
    </xf>
    <xf numFmtId="0" fontId="29" fillId="0" borderId="0" xfId="0" quotePrefix="1" applyFont="1" applyAlignment="1">
      <alignment vertical="center"/>
    </xf>
    <xf numFmtId="0" fontId="35" fillId="0" borderId="0" xfId="0" applyFont="1"/>
    <xf numFmtId="0" fontId="5" fillId="0" borderId="1" xfId="0" applyFont="1" applyBorder="1"/>
    <xf numFmtId="0" fontId="5" fillId="0" borderId="1" xfId="0" applyFont="1" applyBorder="1" applyAlignment="1">
      <alignment horizontal="left"/>
    </xf>
    <xf numFmtId="0" fontId="33" fillId="0" borderId="1" xfId="0" applyFont="1" applyBorder="1" applyAlignment="1">
      <alignment horizontal="center"/>
    </xf>
    <xf numFmtId="0" fontId="32" fillId="0" borderId="1" xfId="0" applyFont="1" applyBorder="1" applyAlignment="1">
      <alignment horizontal="right"/>
    </xf>
    <xf numFmtId="0" fontId="0" fillId="0" borderId="1" xfId="0" applyBorder="1" applyAlignment="1">
      <alignment horizontal="right"/>
    </xf>
    <xf numFmtId="0" fontId="0" fillId="0" borderId="1" xfId="0" applyBorder="1"/>
    <xf numFmtId="0" fontId="1" fillId="0" borderId="1" xfId="0" applyFont="1" applyBorder="1"/>
    <xf numFmtId="0" fontId="3" fillId="0" borderId="1" xfId="0" applyFont="1" applyBorder="1" applyAlignment="1">
      <alignment horizontal="right"/>
    </xf>
    <xf numFmtId="0" fontId="3" fillId="0" borderId="1" xfId="0" applyFont="1" applyBorder="1"/>
    <xf numFmtId="0" fontId="1" fillId="0" borderId="1" xfId="0" quotePrefix="1" applyFont="1" applyBorder="1"/>
    <xf numFmtId="1" fontId="4" fillId="0" borderId="1" xfId="0" applyNumberFormat="1" applyFont="1" applyBorder="1" applyAlignment="1">
      <alignment horizontal="center"/>
    </xf>
    <xf numFmtId="2" fontId="23" fillId="0" borderId="1" xfId="0" applyNumberFormat="1" applyFont="1" applyBorder="1"/>
    <xf numFmtId="2" fontId="0" fillId="0" borderId="1" xfId="0" applyNumberFormat="1" applyBorder="1"/>
    <xf numFmtId="2" fontId="11" fillId="0" borderId="1" xfId="0" applyNumberFormat="1" applyFont="1" applyBorder="1"/>
    <xf numFmtId="0" fontId="11" fillId="0" borderId="1" xfId="0" applyFont="1" applyBorder="1"/>
    <xf numFmtId="0" fontId="12" fillId="0" borderId="1" xfId="0" applyFont="1" applyBorder="1" applyAlignment="1">
      <alignment horizontal="right"/>
    </xf>
    <xf numFmtId="0" fontId="8" fillId="0" borderId="1" xfId="0" quotePrefix="1" applyFont="1" applyBorder="1"/>
    <xf numFmtId="1" fontId="12" fillId="0" borderId="1" xfId="0" applyNumberFormat="1" applyFont="1" applyBorder="1" applyAlignment="1">
      <alignment horizontal="center"/>
    </xf>
    <xf numFmtId="2" fontId="8" fillId="0" borderId="1" xfId="0" applyNumberFormat="1" applyFont="1" applyBorder="1"/>
    <xf numFmtId="0" fontId="0" fillId="0" borderId="1" xfId="0" quotePrefix="1" applyBorder="1"/>
    <xf numFmtId="0" fontId="14" fillId="0" borderId="1" xfId="0" applyFont="1" applyBorder="1"/>
    <xf numFmtId="2" fontId="1" fillId="0" borderId="1" xfId="0" applyNumberFormat="1" applyFont="1" applyBorder="1"/>
    <xf numFmtId="0" fontId="8" fillId="0" borderId="1" xfId="0" applyFont="1" applyBorder="1"/>
    <xf numFmtId="0" fontId="7" fillId="0" borderId="1" xfId="0" applyFont="1" applyBorder="1"/>
    <xf numFmtId="2" fontId="7" fillId="0" borderId="1" xfId="0" applyNumberFormat="1" applyFont="1" applyBorder="1"/>
    <xf numFmtId="0" fontId="13" fillId="0" borderId="1" xfId="0" applyFont="1" applyBorder="1"/>
    <xf numFmtId="0" fontId="10" fillId="0" borderId="1" xfId="0" quotePrefix="1" applyFont="1" applyBorder="1"/>
    <xf numFmtId="1" fontId="9" fillId="0" borderId="1" xfId="0" applyNumberFormat="1" applyFont="1" applyBorder="1" applyAlignment="1">
      <alignment horizontal="center"/>
    </xf>
    <xf numFmtId="2" fontId="13" fillId="0" borderId="1" xfId="0" applyNumberFormat="1" applyFont="1" applyBorder="1"/>
    <xf numFmtId="0" fontId="10" fillId="0" borderId="1" xfId="0" applyFont="1" applyBorder="1"/>
    <xf numFmtId="2" fontId="10" fillId="0" borderId="1" xfId="0" applyNumberFormat="1" applyFont="1" applyBorder="1"/>
    <xf numFmtId="2" fontId="23" fillId="0" borderId="1" xfId="0" applyNumberFormat="1" applyFont="1" applyBorder="1" applyAlignment="1">
      <alignment horizontal="right"/>
    </xf>
    <xf numFmtId="2" fontId="8" fillId="0" borderId="1" xfId="0" applyNumberFormat="1" applyFont="1" applyBorder="1" applyAlignment="1">
      <alignment horizontal="right"/>
    </xf>
    <xf numFmtId="0" fontId="4" fillId="0" borderId="1" xfId="0" applyFont="1" applyBorder="1" applyAlignment="1">
      <alignment horizontal="center"/>
    </xf>
    <xf numFmtId="0" fontId="23" fillId="0" borderId="1" xfId="0" applyFont="1" applyBorder="1" applyAlignment="1">
      <alignment horizontal="right"/>
    </xf>
    <xf numFmtId="0" fontId="23" fillId="0" borderId="1" xfId="0" applyFont="1" applyBorder="1"/>
    <xf numFmtId="0" fontId="19" fillId="0" borderId="1" xfId="0" applyFont="1" applyBorder="1" applyAlignment="1">
      <alignment horizontal="right"/>
    </xf>
    <xf numFmtId="0" fontId="24" fillId="0" borderId="1" xfId="0" applyFont="1" applyBorder="1"/>
    <xf numFmtId="0" fontId="24" fillId="0" borderId="1" xfId="0" quotePrefix="1" applyFont="1" applyBorder="1"/>
    <xf numFmtId="1" fontId="28" fillId="0" borderId="1" xfId="0" applyNumberFormat="1" applyFont="1" applyBorder="1" applyAlignment="1">
      <alignment horizontal="center"/>
    </xf>
    <xf numFmtId="0" fontId="24" fillId="0" borderId="1" xfId="0" quotePrefix="1" applyFont="1" applyBorder="1" applyAlignment="1">
      <alignment horizontal="right"/>
    </xf>
    <xf numFmtId="0" fontId="23" fillId="0" borderId="1" xfId="0" quotePrefix="1" applyFont="1" applyBorder="1"/>
    <xf numFmtId="1" fontId="25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right"/>
    </xf>
    <xf numFmtId="0" fontId="34" fillId="0" borderId="1" xfId="0" applyFont="1" applyBorder="1" applyAlignment="1">
      <alignment horizontal="left"/>
    </xf>
    <xf numFmtId="164" fontId="11" fillId="0" borderId="1" xfId="0" applyNumberFormat="1" applyFont="1" applyBorder="1"/>
    <xf numFmtId="164" fontId="23" fillId="0" borderId="1" xfId="0" applyNumberFormat="1" applyFont="1" applyBorder="1"/>
    <xf numFmtId="164" fontId="7" fillId="0" borderId="1" xfId="0" applyNumberFormat="1" applyFont="1" applyBorder="1"/>
    <xf numFmtId="2" fontId="20" fillId="0" borderId="1" xfId="0" applyNumberFormat="1" applyFont="1" applyBorder="1"/>
    <xf numFmtId="2" fontId="21" fillId="0" borderId="1" xfId="0" applyNumberFormat="1" applyFont="1" applyBorder="1"/>
    <xf numFmtId="2" fontId="30" fillId="0" borderId="1" xfId="0" applyNumberFormat="1" applyFont="1" applyBorder="1" applyAlignment="1">
      <alignment horizontal="right"/>
    </xf>
    <xf numFmtId="164" fontId="0" fillId="0" borderId="1" xfId="0" applyNumberFormat="1" applyBorder="1"/>
    <xf numFmtId="11" fontId="23" fillId="0" borderId="1" xfId="0" applyNumberFormat="1" applyFont="1" applyBorder="1"/>
    <xf numFmtId="2" fontId="0" fillId="0" borderId="1" xfId="0" applyNumberFormat="1" applyBorder="1" applyAlignment="1">
      <alignment horizontal="right"/>
    </xf>
    <xf numFmtId="0" fontId="3" fillId="0" borderId="0" xfId="0" applyFont="1" applyAlignment="1">
      <alignment horizontal="left"/>
    </xf>
    <xf numFmtId="2" fontId="7" fillId="0" borderId="1" xfId="0" applyNumberFormat="1" applyFont="1" applyBorder="1" applyAlignment="1">
      <alignment horizontal="right"/>
    </xf>
    <xf numFmtId="2" fontId="1" fillId="0" borderId="1" xfId="0" quotePrefix="1" applyNumberFormat="1" applyFont="1" applyBorder="1" applyAlignment="1">
      <alignment horizontal="right"/>
    </xf>
    <xf numFmtId="2" fontId="31" fillId="0" borderId="1" xfId="0" applyNumberFormat="1" applyFont="1" applyBorder="1" applyAlignment="1">
      <alignment horizontal="right"/>
    </xf>
    <xf numFmtId="2" fontId="31" fillId="0" borderId="1" xfId="0" quotePrefix="1" applyNumberFormat="1" applyFont="1" applyBorder="1" applyAlignment="1">
      <alignment horizontal="right"/>
    </xf>
    <xf numFmtId="0" fontId="36" fillId="0" borderId="1" xfId="0" applyFont="1" applyBorder="1"/>
    <xf numFmtId="2" fontId="8" fillId="2" borderId="1" xfId="0" applyNumberFormat="1" applyFont="1" applyFill="1" applyBorder="1"/>
    <xf numFmtId="2" fontId="10" fillId="2" borderId="1" xfId="0" applyNumberFormat="1" applyFont="1" applyFill="1" applyBorder="1"/>
    <xf numFmtId="2" fontId="13" fillId="2" borderId="1" xfId="0" applyNumberFormat="1" applyFont="1" applyFill="1" applyBorder="1"/>
    <xf numFmtId="2" fontId="23" fillId="2" borderId="1" xfId="0" applyNumberFormat="1" applyFont="1" applyFill="1" applyBorder="1"/>
    <xf numFmtId="0" fontId="10" fillId="0" borderId="1" xfId="0" quotePrefix="1" applyFont="1" applyBorder="1" applyAlignment="1">
      <alignment horizontal="right"/>
    </xf>
    <xf numFmtId="0" fontId="8" fillId="0" borderId="1" xfId="0" quotePrefix="1" applyFont="1" applyBorder="1" applyAlignment="1">
      <alignment horizontal="right"/>
    </xf>
    <xf numFmtId="0" fontId="0" fillId="0" borderId="1" xfId="0" quotePrefix="1" applyBorder="1" applyAlignment="1">
      <alignment horizontal="right"/>
    </xf>
    <xf numFmtId="0" fontId="13" fillId="0" borderId="1" xfId="0" quotePrefix="1" applyFont="1" applyBorder="1" applyAlignment="1">
      <alignment horizontal="right"/>
    </xf>
    <xf numFmtId="0" fontId="1" fillId="0" borderId="1" xfId="0" quotePrefix="1" applyFont="1" applyBorder="1" applyAlignment="1">
      <alignment horizontal="right"/>
    </xf>
    <xf numFmtId="0" fontId="7" fillId="0" borderId="1" xfId="0" quotePrefix="1" applyFont="1" applyBorder="1" applyAlignment="1">
      <alignment horizontal="right"/>
    </xf>
    <xf numFmtId="0" fontId="23" fillId="0" borderId="1" xfId="0" quotePrefix="1" applyFont="1" applyBorder="1" applyAlignment="1">
      <alignment horizontal="right"/>
    </xf>
    <xf numFmtId="2" fontId="10" fillId="2" borderId="1" xfId="0" applyNumberFormat="1" applyFont="1" applyFill="1" applyBorder="1" applyAlignment="1">
      <alignment horizontal="right"/>
    </xf>
    <xf numFmtId="2" fontId="1" fillId="2" borderId="1" xfId="0" applyNumberFormat="1" applyFont="1" applyFill="1" applyBorder="1"/>
    <xf numFmtId="2" fontId="0" fillId="2" borderId="1" xfId="0" applyNumberFormat="1" applyFill="1" applyBorder="1" applyAlignment="1">
      <alignment horizontal="right"/>
    </xf>
    <xf numFmtId="2" fontId="11" fillId="2" borderId="1" xfId="0" applyNumberFormat="1" applyFont="1" applyFill="1" applyBorder="1" applyAlignment="1">
      <alignment horizontal="right"/>
    </xf>
    <xf numFmtId="2" fontId="18" fillId="2" borderId="1" xfId="0" applyNumberFormat="1" applyFont="1" applyFill="1" applyBorder="1" applyAlignment="1">
      <alignment horizontal="right"/>
    </xf>
    <xf numFmtId="2" fontId="8" fillId="2" borderId="1" xfId="0" applyNumberFormat="1" applyFont="1" applyFill="1" applyBorder="1" applyAlignment="1">
      <alignment horizontal="right"/>
    </xf>
    <xf numFmtId="2" fontId="13" fillId="2" borderId="1" xfId="0" applyNumberFormat="1" applyFont="1" applyFill="1" applyBorder="1" applyAlignment="1">
      <alignment horizontal="right"/>
    </xf>
    <xf numFmtId="0" fontId="35" fillId="0" borderId="1" xfId="0" applyFont="1" applyBorder="1"/>
    <xf numFmtId="0" fontId="37" fillId="0" borderId="0" xfId="0" applyFont="1"/>
    <xf numFmtId="0" fontId="38" fillId="0" borderId="0" xfId="0" applyFont="1"/>
    <xf numFmtId="0" fontId="1" fillId="3" borderId="1" xfId="0" applyFont="1" applyFill="1" applyBorder="1"/>
    <xf numFmtId="0" fontId="0" fillId="3" borderId="1" xfId="0" applyFill="1" applyBorder="1"/>
    <xf numFmtId="0" fontId="0" fillId="4" borderId="1" xfId="0" applyFill="1" applyBorder="1"/>
    <xf numFmtId="0" fontId="1" fillId="4" borderId="1" xfId="0" applyFont="1" applyFill="1" applyBorder="1"/>
    <xf numFmtId="0" fontId="4" fillId="4" borderId="1" xfId="0" applyFont="1" applyFill="1" applyBorder="1" applyAlignment="1">
      <alignment horizontal="center" textRotation="90"/>
    </xf>
    <xf numFmtId="0" fontId="32" fillId="4" borderId="1" xfId="0" applyFont="1" applyFill="1" applyBorder="1" applyAlignment="1">
      <alignment horizontal="right"/>
    </xf>
    <xf numFmtId="0" fontId="3" fillId="4" borderId="1" xfId="0" applyFont="1" applyFill="1" applyBorder="1" applyAlignment="1">
      <alignment horizontal="right"/>
    </xf>
    <xf numFmtId="0" fontId="3" fillId="4" borderId="1" xfId="0" applyFont="1" applyFill="1" applyBorder="1"/>
    <xf numFmtId="2" fontId="3" fillId="4" borderId="1" xfId="0" applyNumberFormat="1" applyFont="1" applyFill="1" applyBorder="1" applyAlignment="1">
      <alignment horizontal="right"/>
    </xf>
    <xf numFmtId="0" fontId="0" fillId="4" borderId="1" xfId="0" applyFill="1" applyBorder="1" applyAlignment="1">
      <alignment horizontal="right"/>
    </xf>
    <xf numFmtId="2" fontId="3" fillId="4" borderId="1" xfId="0" applyNumberFormat="1" applyFont="1" applyFill="1" applyBorder="1"/>
    <xf numFmtId="0" fontId="16" fillId="4" borderId="1" xfId="0" applyFont="1" applyFill="1" applyBorder="1"/>
    <xf numFmtId="0" fontId="1" fillId="3" borderId="1" xfId="0" quotePrefix="1" applyFont="1" applyFill="1" applyBorder="1"/>
    <xf numFmtId="1" fontId="4" fillId="3" borderId="1" xfId="0" applyNumberFormat="1" applyFont="1" applyFill="1" applyBorder="1" applyAlignment="1">
      <alignment horizontal="center"/>
    </xf>
    <xf numFmtId="2" fontId="23" fillId="3" borderId="1" xfId="0" applyNumberFormat="1" applyFont="1" applyFill="1" applyBorder="1"/>
    <xf numFmtId="2" fontId="0" fillId="3" borderId="1" xfId="0" applyNumberFormat="1" applyFill="1" applyBorder="1"/>
    <xf numFmtId="2" fontId="11" fillId="3" borderId="1" xfId="0" applyNumberFormat="1" applyFont="1" applyFill="1" applyBorder="1"/>
    <xf numFmtId="2" fontId="1" fillId="3" borderId="1" xfId="0" applyNumberFormat="1" applyFont="1" applyFill="1" applyBorder="1"/>
    <xf numFmtId="0" fontId="0" fillId="3" borderId="1" xfId="0" quotePrefix="1" applyFill="1" applyBorder="1" applyAlignment="1">
      <alignment horizontal="right"/>
    </xf>
    <xf numFmtId="0" fontId="10" fillId="3" borderId="1" xfId="0" applyFont="1" applyFill="1" applyBorder="1"/>
    <xf numFmtId="0" fontId="14" fillId="3" borderId="1" xfId="0" applyFont="1" applyFill="1" applyBorder="1"/>
    <xf numFmtId="0" fontId="14" fillId="3" borderId="1" xfId="0" quotePrefix="1" applyFont="1" applyFill="1" applyBorder="1"/>
    <xf numFmtId="1" fontId="15" fillId="3" borderId="1" xfId="0" applyNumberFormat="1" applyFont="1" applyFill="1" applyBorder="1" applyAlignment="1">
      <alignment horizontal="center"/>
    </xf>
    <xf numFmtId="2" fontId="14" fillId="3" borderId="1" xfId="0" applyNumberFormat="1" applyFont="1" applyFill="1" applyBorder="1"/>
    <xf numFmtId="0" fontId="14" fillId="3" borderId="1" xfId="0" quotePrefix="1" applyFont="1" applyFill="1" applyBorder="1" applyAlignment="1">
      <alignment horizontal="right"/>
    </xf>
    <xf numFmtId="0" fontId="8" fillId="3" borderId="1" xfId="0" applyFont="1" applyFill="1" applyBorder="1"/>
    <xf numFmtId="0" fontId="8" fillId="3" borderId="1" xfId="0" quotePrefix="1" applyFont="1" applyFill="1" applyBorder="1"/>
    <xf numFmtId="1" fontId="12" fillId="3" borderId="1" xfId="0" applyNumberFormat="1" applyFont="1" applyFill="1" applyBorder="1" applyAlignment="1">
      <alignment horizontal="center"/>
    </xf>
    <xf numFmtId="2" fontId="8" fillId="3" borderId="1" xfId="0" applyNumberFormat="1" applyFont="1" applyFill="1" applyBorder="1"/>
    <xf numFmtId="0" fontId="8" fillId="3" borderId="1" xfId="0" quotePrefix="1" applyFont="1" applyFill="1" applyBorder="1" applyAlignment="1">
      <alignment horizontal="right"/>
    </xf>
    <xf numFmtId="0" fontId="11" fillId="3" borderId="1" xfId="0" applyFont="1" applyFill="1" applyBorder="1"/>
    <xf numFmtId="0" fontId="1" fillId="3" borderId="1" xfId="0" quotePrefix="1" applyFont="1" applyFill="1" applyBorder="1" applyAlignment="1">
      <alignment horizontal="right"/>
    </xf>
    <xf numFmtId="0" fontId="0" fillId="3" borderId="1" xfId="0" quotePrefix="1" applyFill="1" applyBorder="1"/>
    <xf numFmtId="0" fontId="10" fillId="3" borderId="1" xfId="0" quotePrefix="1" applyFont="1" applyFill="1" applyBorder="1"/>
    <xf numFmtId="1" fontId="9" fillId="3" borderId="1" xfId="0" applyNumberFormat="1" applyFont="1" applyFill="1" applyBorder="1" applyAlignment="1">
      <alignment horizontal="center"/>
    </xf>
    <xf numFmtId="2" fontId="10" fillId="3" borderId="1" xfId="0" applyNumberFormat="1" applyFont="1" applyFill="1" applyBorder="1"/>
    <xf numFmtId="0" fontId="10" fillId="3" borderId="1" xfId="0" quotePrefix="1" applyFont="1" applyFill="1" applyBorder="1" applyAlignment="1">
      <alignment horizontal="right"/>
    </xf>
    <xf numFmtId="2" fontId="0" fillId="3" borderId="1" xfId="0" applyNumberFormat="1" applyFill="1" applyBorder="1" applyAlignment="1">
      <alignment horizontal="right"/>
    </xf>
    <xf numFmtId="2" fontId="14" fillId="3" borderId="1" xfId="0" applyNumberFormat="1" applyFont="1" applyFill="1" applyBorder="1" applyAlignment="1">
      <alignment horizontal="right"/>
    </xf>
    <xf numFmtId="2" fontId="8" fillId="3" borderId="1" xfId="0" applyNumberFormat="1" applyFont="1" applyFill="1" applyBorder="1" applyAlignment="1">
      <alignment horizontal="right"/>
    </xf>
    <xf numFmtId="2" fontId="11" fillId="3" borderId="1" xfId="0" applyNumberFormat="1" applyFont="1" applyFill="1" applyBorder="1" applyAlignment="1">
      <alignment horizontal="right"/>
    </xf>
    <xf numFmtId="2" fontId="7" fillId="3" borderId="1" xfId="0" applyNumberFormat="1" applyFont="1" applyFill="1" applyBorder="1" applyAlignment="1">
      <alignment horizontal="right"/>
    </xf>
    <xf numFmtId="2" fontId="7" fillId="3" borderId="1" xfId="0" applyNumberFormat="1" applyFont="1" applyFill="1" applyBorder="1"/>
    <xf numFmtId="164" fontId="11" fillId="3" borderId="1" xfId="0" applyNumberFormat="1" applyFont="1" applyFill="1" applyBorder="1"/>
    <xf numFmtId="2" fontId="4" fillId="0" borderId="1" xfId="0" applyNumberFormat="1" applyFont="1" applyBorder="1" applyAlignment="1">
      <alignment horizontal="center"/>
    </xf>
    <xf numFmtId="0" fontId="39" fillId="0" borderId="1" xfId="0" applyFont="1" applyBorder="1" applyAlignment="1">
      <alignment horizontal="right"/>
    </xf>
    <xf numFmtId="0" fontId="39" fillId="0" borderId="1" xfId="0" applyFont="1" applyBorder="1"/>
    <xf numFmtId="0" fontId="7" fillId="3" borderId="1" xfId="0" applyFont="1" applyFill="1" applyBorder="1"/>
    <xf numFmtId="0" fontId="7" fillId="3" borderId="1" xfId="0" quotePrefix="1" applyFont="1" applyFill="1" applyBorder="1" applyAlignment="1">
      <alignment horizontal="right"/>
    </xf>
    <xf numFmtId="2" fontId="1" fillId="3" borderId="1" xfId="0" applyNumberFormat="1" applyFont="1" applyFill="1" applyBorder="1" applyAlignment="1">
      <alignment horizontal="right"/>
    </xf>
    <xf numFmtId="0" fontId="4" fillId="3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right"/>
    </xf>
    <xf numFmtId="2" fontId="10" fillId="3" borderId="1" xfId="0" applyNumberFormat="1" applyFont="1" applyFill="1" applyBorder="1" applyAlignment="1">
      <alignment horizontal="right"/>
    </xf>
    <xf numFmtId="0" fontId="24" fillId="3" borderId="1" xfId="0" applyFont="1" applyFill="1" applyBorder="1"/>
    <xf numFmtId="0" fontId="24" fillId="3" borderId="1" xfId="0" quotePrefix="1" applyFont="1" applyFill="1" applyBorder="1"/>
    <xf numFmtId="1" fontId="28" fillId="3" borderId="1" xfId="0" applyNumberFormat="1" applyFont="1" applyFill="1" applyBorder="1" applyAlignment="1">
      <alignment horizontal="center"/>
    </xf>
    <xf numFmtId="0" fontId="24" fillId="3" borderId="1" xfId="0" quotePrefix="1" applyFont="1" applyFill="1" applyBorder="1" applyAlignment="1">
      <alignment horizontal="right"/>
    </xf>
    <xf numFmtId="0" fontId="23" fillId="3" borderId="1" xfId="0" applyFont="1" applyFill="1" applyBorder="1"/>
    <xf numFmtId="0" fontId="23" fillId="3" borderId="1" xfId="0" quotePrefix="1" applyFont="1" applyFill="1" applyBorder="1"/>
    <xf numFmtId="1" fontId="25" fillId="3" borderId="1" xfId="0" applyNumberFormat="1" applyFont="1" applyFill="1" applyBorder="1" applyAlignment="1">
      <alignment horizontal="center"/>
    </xf>
    <xf numFmtId="0" fontId="23" fillId="3" borderId="1" xfId="0" quotePrefix="1" applyFont="1" applyFill="1" applyBorder="1" applyAlignment="1">
      <alignment horizontal="right"/>
    </xf>
    <xf numFmtId="0" fontId="23" fillId="0" borderId="1" xfId="0" applyFont="1" applyBorder="1" applyAlignment="1">
      <alignment horizontal="left"/>
    </xf>
    <xf numFmtId="0" fontId="31" fillId="0" borderId="1" xfId="0" applyFont="1" applyBorder="1"/>
    <xf numFmtId="0" fontId="12" fillId="0" borderId="1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31" fillId="3" borderId="1" xfId="0" applyFont="1" applyFill="1" applyBorder="1"/>
    <xf numFmtId="0" fontId="41" fillId="0" borderId="1" xfId="0" applyFont="1" applyBorder="1"/>
    <xf numFmtId="0" fontId="41" fillId="3" borderId="1" xfId="0" applyFont="1" applyFill="1" applyBorder="1"/>
    <xf numFmtId="0" fontId="1" fillId="0" borderId="0" xfId="0" applyFont="1"/>
    <xf numFmtId="0" fontId="3" fillId="0" borderId="0" xfId="0" applyFont="1"/>
    <xf numFmtId="0" fontId="1" fillId="0" borderId="0" xfId="0" applyFont="1" applyAlignment="1">
      <alignment horizontal="right"/>
    </xf>
    <xf numFmtId="165" fontId="0" fillId="0" borderId="0" xfId="0" applyNumberFormat="1"/>
  </cellXfs>
  <cellStyles count="2">
    <cellStyle name="Normal_Sheet1" xfId="1" xr:uid="{00000000-0005-0000-0000-000000000000}"/>
    <cellStyle name="Standaard" xfId="0" builtinId="0"/>
  </cellStyles>
  <dxfs count="270">
    <dxf>
      <font>
        <b/>
        <i val="0"/>
        <color rgb="FF339933"/>
      </font>
    </dxf>
    <dxf>
      <font>
        <b val="0"/>
        <i val="0"/>
        <color rgb="FFC00000"/>
      </font>
    </dxf>
    <dxf>
      <font>
        <color rgb="FF339933"/>
      </font>
    </dxf>
    <dxf>
      <font>
        <color rgb="FFC00000"/>
      </font>
    </dxf>
    <dxf>
      <font>
        <color rgb="FFC00000"/>
      </font>
    </dxf>
    <dxf>
      <font>
        <color rgb="FF339933"/>
      </font>
    </dxf>
    <dxf>
      <font>
        <color rgb="FF339933"/>
      </font>
    </dxf>
    <dxf>
      <font>
        <color rgb="FFC00000"/>
      </font>
    </dxf>
    <dxf>
      <font>
        <color rgb="FFC00000"/>
      </font>
    </dxf>
    <dxf>
      <font>
        <color rgb="FF339933"/>
      </font>
    </dxf>
    <dxf>
      <font>
        <color rgb="FFC00000"/>
      </font>
    </dxf>
    <dxf>
      <font>
        <color rgb="FF339933"/>
      </font>
    </dxf>
    <dxf>
      <font>
        <color rgb="FFC00000"/>
      </font>
    </dxf>
    <dxf>
      <font>
        <color rgb="FF339933"/>
      </font>
    </dxf>
    <dxf>
      <font>
        <color rgb="FFC00000"/>
      </font>
    </dxf>
    <dxf>
      <font>
        <color rgb="FF339933"/>
      </font>
    </dxf>
    <dxf>
      <font>
        <color rgb="FFC00000"/>
      </font>
    </dxf>
    <dxf>
      <font>
        <color rgb="FF339933"/>
      </font>
    </dxf>
    <dxf>
      <font>
        <color rgb="FFC00000"/>
      </font>
    </dxf>
    <dxf>
      <font>
        <color rgb="FF339933"/>
      </font>
    </dxf>
    <dxf>
      <font>
        <color rgb="FFC00000"/>
      </font>
    </dxf>
    <dxf>
      <font>
        <color rgb="FF339933"/>
      </font>
    </dxf>
    <dxf>
      <font>
        <color rgb="FFC00000"/>
      </font>
    </dxf>
    <dxf>
      <font>
        <color rgb="FF339933"/>
      </font>
    </dxf>
    <dxf>
      <font>
        <color rgb="FFC00000"/>
      </font>
    </dxf>
    <dxf>
      <font>
        <color rgb="FF339933"/>
      </font>
    </dxf>
    <dxf>
      <font>
        <color rgb="FFC00000"/>
      </font>
    </dxf>
    <dxf>
      <font>
        <color rgb="FF339933"/>
      </font>
    </dxf>
    <dxf>
      <font>
        <color rgb="FFC00000"/>
      </font>
    </dxf>
    <dxf>
      <font>
        <color rgb="FF339933"/>
      </font>
    </dxf>
    <dxf>
      <font>
        <color rgb="FFC00000"/>
      </font>
    </dxf>
    <dxf>
      <font>
        <color rgb="FF339933"/>
      </font>
    </dxf>
    <dxf>
      <font>
        <color rgb="FFC00000"/>
      </font>
    </dxf>
    <dxf>
      <font>
        <color rgb="FF339933"/>
      </font>
    </dxf>
    <dxf>
      <font>
        <color rgb="FFC00000"/>
      </font>
    </dxf>
    <dxf>
      <font>
        <color rgb="FF339933"/>
      </font>
    </dxf>
    <dxf>
      <font>
        <color rgb="FFC00000"/>
      </font>
    </dxf>
    <dxf>
      <font>
        <color rgb="FF339933"/>
      </font>
    </dxf>
    <dxf>
      <font>
        <color rgb="FFC00000"/>
      </font>
    </dxf>
    <dxf>
      <font>
        <color rgb="FF339933"/>
      </font>
    </dxf>
    <dxf>
      <font>
        <color rgb="FFC00000"/>
      </font>
    </dxf>
    <dxf>
      <font>
        <color rgb="FF339933"/>
      </font>
    </dxf>
    <dxf>
      <font>
        <color rgb="FFC00000"/>
      </font>
    </dxf>
    <dxf>
      <font>
        <color rgb="FF339933"/>
      </font>
    </dxf>
    <dxf>
      <font>
        <color rgb="FFC00000"/>
      </font>
    </dxf>
    <dxf>
      <font>
        <color rgb="FF339933"/>
      </font>
    </dxf>
    <dxf>
      <font>
        <color rgb="FF339933"/>
      </font>
    </dxf>
    <dxf>
      <font>
        <color rgb="FFC00000"/>
      </font>
    </dxf>
    <dxf>
      <font>
        <color rgb="FFC00000"/>
      </font>
    </dxf>
    <dxf>
      <font>
        <color rgb="FF339933"/>
      </font>
    </dxf>
    <dxf>
      <font>
        <color rgb="FFC00000"/>
      </font>
    </dxf>
    <dxf>
      <font>
        <color rgb="FF339933"/>
      </font>
    </dxf>
    <dxf>
      <font>
        <color rgb="FFC00000"/>
      </font>
    </dxf>
    <dxf>
      <font>
        <color rgb="FF339933"/>
      </font>
    </dxf>
    <dxf>
      <font>
        <color rgb="FFC00000"/>
      </font>
    </dxf>
    <dxf>
      <font>
        <color rgb="FF339933"/>
      </font>
    </dxf>
    <dxf>
      <font>
        <color rgb="FFC00000"/>
      </font>
    </dxf>
    <dxf>
      <font>
        <color rgb="FF339933"/>
      </font>
    </dxf>
    <dxf>
      <font>
        <color rgb="FFC00000"/>
      </font>
    </dxf>
    <dxf>
      <font>
        <color rgb="FF339933"/>
      </font>
    </dxf>
    <dxf>
      <font>
        <color rgb="FFC00000"/>
      </font>
    </dxf>
    <dxf>
      <font>
        <color rgb="FF339933"/>
      </font>
    </dxf>
    <dxf>
      <font>
        <color rgb="FFC00000"/>
      </font>
    </dxf>
    <dxf>
      <font>
        <color rgb="FF339933"/>
      </font>
    </dxf>
    <dxf>
      <font>
        <color rgb="FFC00000"/>
      </font>
    </dxf>
    <dxf>
      <font>
        <color rgb="FF339933"/>
      </font>
    </dxf>
    <dxf>
      <font>
        <color rgb="FFC00000"/>
      </font>
    </dxf>
    <dxf>
      <font>
        <color rgb="FF339933"/>
      </font>
    </dxf>
    <dxf>
      <font>
        <color rgb="FFC00000"/>
      </font>
    </dxf>
    <dxf>
      <font>
        <color rgb="FF339933"/>
      </font>
    </dxf>
    <dxf>
      <font>
        <color rgb="FFC00000"/>
      </font>
    </dxf>
    <dxf>
      <font>
        <color rgb="FF339933"/>
      </font>
    </dxf>
    <dxf>
      <font>
        <color rgb="FFC00000"/>
      </font>
    </dxf>
    <dxf>
      <font>
        <color rgb="FF339933"/>
      </font>
    </dxf>
    <dxf>
      <font>
        <color rgb="FF339933"/>
      </font>
    </dxf>
    <dxf>
      <font>
        <color rgb="FFC00000"/>
      </font>
    </dxf>
    <dxf>
      <font>
        <color rgb="FFC00000"/>
      </font>
    </dxf>
    <dxf>
      <font>
        <color rgb="FF339933"/>
      </font>
    </dxf>
    <dxf>
      <font>
        <color rgb="FFC00000"/>
      </font>
    </dxf>
    <dxf>
      <font>
        <color rgb="FF339933"/>
      </font>
    </dxf>
    <dxf>
      <font>
        <color rgb="FFC00000"/>
      </font>
    </dxf>
    <dxf>
      <font>
        <color rgb="FF339933"/>
      </font>
    </dxf>
    <dxf>
      <font>
        <color rgb="FFC00000"/>
      </font>
    </dxf>
    <dxf>
      <font>
        <color rgb="FF339933"/>
      </font>
    </dxf>
    <dxf>
      <font>
        <color rgb="FFC00000"/>
      </font>
    </dxf>
    <dxf>
      <font>
        <color rgb="FF339933"/>
      </font>
    </dxf>
    <dxf>
      <font>
        <color rgb="FF339933"/>
      </font>
    </dxf>
    <dxf>
      <font>
        <color rgb="FFC00000"/>
      </font>
    </dxf>
    <dxf>
      <font>
        <color rgb="FFC00000"/>
      </font>
    </dxf>
    <dxf>
      <font>
        <color rgb="FF339933"/>
      </font>
    </dxf>
    <dxf>
      <font>
        <color rgb="FFC00000"/>
      </font>
    </dxf>
    <dxf>
      <font>
        <color rgb="FFC00000"/>
      </font>
    </dxf>
    <dxf>
      <font>
        <color rgb="FF339933"/>
      </font>
    </dxf>
    <dxf>
      <font>
        <color rgb="FFC00000"/>
      </font>
    </dxf>
    <dxf>
      <font>
        <color rgb="FFC00000"/>
      </font>
    </dxf>
    <dxf>
      <font>
        <color rgb="FF339933"/>
      </font>
    </dxf>
    <dxf>
      <font>
        <color rgb="FF339933"/>
      </font>
    </dxf>
    <dxf>
      <font>
        <color rgb="FFC00000"/>
      </font>
    </dxf>
    <dxf>
      <font>
        <color rgb="FFC00000"/>
      </font>
    </dxf>
    <dxf>
      <font>
        <color rgb="FF339933"/>
      </font>
    </dxf>
    <dxf>
      <font>
        <color rgb="FFC00000"/>
      </font>
    </dxf>
    <dxf>
      <font>
        <color rgb="FF339933"/>
      </font>
    </dxf>
    <dxf>
      <font>
        <color rgb="FFC00000"/>
      </font>
    </dxf>
    <dxf>
      <font>
        <color rgb="FF339933"/>
      </font>
    </dxf>
    <dxf>
      <font>
        <color rgb="FFC00000"/>
      </font>
    </dxf>
    <dxf>
      <font>
        <color rgb="FF339933"/>
      </font>
    </dxf>
    <dxf>
      <font>
        <color rgb="FFC00000"/>
      </font>
    </dxf>
    <dxf>
      <font>
        <color rgb="FF339933"/>
      </font>
    </dxf>
    <dxf>
      <font>
        <color rgb="FFC00000"/>
      </font>
    </dxf>
    <dxf>
      <font>
        <color rgb="FF339933"/>
      </font>
    </dxf>
    <dxf>
      <font>
        <color rgb="FFC00000"/>
      </font>
    </dxf>
    <dxf>
      <font>
        <color rgb="FF339933"/>
      </font>
    </dxf>
    <dxf>
      <font>
        <color rgb="FFC00000"/>
      </font>
    </dxf>
    <dxf>
      <font>
        <color rgb="FF339933"/>
      </font>
    </dxf>
    <dxf>
      <font>
        <color rgb="FFC00000"/>
      </font>
    </dxf>
    <dxf>
      <font>
        <color rgb="FF339933"/>
      </font>
    </dxf>
    <dxf>
      <font>
        <color rgb="FFC00000"/>
      </font>
    </dxf>
    <dxf>
      <font>
        <color rgb="FF339933"/>
      </font>
    </dxf>
    <dxf>
      <font>
        <color rgb="FFC00000"/>
      </font>
    </dxf>
    <dxf>
      <font>
        <color rgb="FF339933"/>
      </font>
    </dxf>
    <dxf>
      <font>
        <color rgb="FFC00000"/>
      </font>
    </dxf>
    <dxf>
      <font>
        <color rgb="FF339933"/>
      </font>
    </dxf>
    <dxf>
      <font>
        <color rgb="FFC00000"/>
      </font>
    </dxf>
    <dxf>
      <font>
        <color rgb="FF339933"/>
      </font>
    </dxf>
    <dxf>
      <font>
        <color rgb="FFC00000"/>
      </font>
    </dxf>
    <dxf>
      <font>
        <color rgb="FF339933"/>
      </font>
    </dxf>
    <dxf>
      <font>
        <color rgb="FFC00000"/>
      </font>
    </dxf>
    <dxf>
      <font>
        <color rgb="FF339933"/>
      </font>
    </dxf>
    <dxf>
      <font>
        <color rgb="FFC00000"/>
      </font>
    </dxf>
    <dxf>
      <font>
        <color rgb="FF339933"/>
      </font>
    </dxf>
    <dxf>
      <font>
        <color rgb="FFC00000"/>
      </font>
    </dxf>
    <dxf>
      <font>
        <color rgb="FF339933"/>
      </font>
    </dxf>
    <dxf>
      <font>
        <color rgb="FFC00000"/>
      </font>
    </dxf>
    <dxf>
      <font>
        <color rgb="FF339933"/>
      </font>
    </dxf>
    <dxf>
      <font>
        <color rgb="FFC00000"/>
      </font>
    </dxf>
    <dxf>
      <font>
        <color rgb="FF339933"/>
      </font>
    </dxf>
    <dxf>
      <font>
        <color rgb="FF339933"/>
      </font>
    </dxf>
    <dxf>
      <font>
        <color rgb="FFC00000"/>
      </font>
    </dxf>
    <dxf>
      <font>
        <color rgb="FFC00000"/>
      </font>
    </dxf>
    <dxf>
      <font>
        <color rgb="FF339933"/>
      </font>
    </dxf>
    <dxf>
      <font>
        <color rgb="FFC00000"/>
      </font>
    </dxf>
    <dxf>
      <font>
        <color rgb="FF339933"/>
      </font>
    </dxf>
    <dxf>
      <font>
        <color rgb="FFC00000"/>
      </font>
    </dxf>
    <dxf>
      <font>
        <color rgb="FF339933"/>
      </font>
    </dxf>
    <dxf>
      <font>
        <color rgb="FFC00000"/>
      </font>
    </dxf>
    <dxf>
      <font>
        <color rgb="FF339933"/>
      </font>
    </dxf>
    <dxf>
      <font>
        <color rgb="FFC00000"/>
      </font>
    </dxf>
    <dxf>
      <font>
        <color rgb="FF339933"/>
      </font>
    </dxf>
    <dxf>
      <font>
        <color rgb="FFC00000"/>
      </font>
    </dxf>
    <dxf>
      <font>
        <color rgb="FF339933"/>
      </font>
    </dxf>
    <dxf>
      <font>
        <color rgb="FFC00000"/>
      </font>
    </dxf>
    <dxf>
      <font>
        <color rgb="FF339933"/>
      </font>
    </dxf>
    <dxf>
      <font>
        <color rgb="FFC00000"/>
      </font>
    </dxf>
    <dxf>
      <font>
        <color rgb="FF339933"/>
      </font>
    </dxf>
    <dxf>
      <font>
        <color rgb="FFC00000"/>
      </font>
    </dxf>
    <dxf>
      <font>
        <color rgb="FF339933"/>
      </font>
    </dxf>
    <dxf>
      <font>
        <color rgb="FFC00000"/>
      </font>
    </dxf>
    <dxf>
      <font>
        <color rgb="FF339933"/>
      </font>
    </dxf>
    <dxf>
      <font>
        <color rgb="FFC00000"/>
      </font>
    </dxf>
    <dxf>
      <font>
        <color rgb="FF339933"/>
      </font>
    </dxf>
    <dxf>
      <font>
        <color rgb="FFC00000"/>
      </font>
    </dxf>
    <dxf>
      <font>
        <color rgb="FF339933"/>
      </font>
    </dxf>
    <dxf>
      <font>
        <color rgb="FFC00000"/>
      </font>
    </dxf>
    <dxf>
      <font>
        <color rgb="FF339933"/>
      </font>
    </dxf>
    <dxf>
      <font>
        <color rgb="FF339933"/>
      </font>
    </dxf>
    <dxf>
      <font>
        <color rgb="FFC00000"/>
      </font>
    </dxf>
    <dxf>
      <font>
        <color rgb="FFC00000"/>
      </font>
    </dxf>
    <dxf>
      <font>
        <color rgb="FF339933"/>
      </font>
    </dxf>
    <dxf>
      <font>
        <color rgb="FFC00000"/>
      </font>
    </dxf>
    <dxf>
      <font>
        <color rgb="FF339933"/>
      </font>
    </dxf>
    <dxf>
      <font>
        <color rgb="FFC00000"/>
      </font>
    </dxf>
    <dxf>
      <font>
        <color rgb="FF339933"/>
      </font>
    </dxf>
    <dxf>
      <font>
        <color rgb="FFC00000"/>
      </font>
    </dxf>
    <dxf>
      <font>
        <color rgb="FF339933"/>
      </font>
    </dxf>
    <dxf>
      <font>
        <color rgb="FFC00000"/>
      </font>
    </dxf>
    <dxf>
      <font>
        <color rgb="FF339933"/>
      </font>
    </dxf>
    <dxf>
      <font>
        <color rgb="FF339933"/>
      </font>
    </dxf>
    <dxf>
      <font>
        <color rgb="FFC00000"/>
      </font>
    </dxf>
    <dxf>
      <font>
        <color rgb="FFC00000"/>
      </font>
    </dxf>
    <dxf>
      <font>
        <color rgb="FF339933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339933"/>
      </font>
    </dxf>
    <dxf>
      <font>
        <color rgb="FFC00000"/>
      </font>
    </dxf>
    <dxf>
      <font>
        <color rgb="FF339933"/>
      </font>
    </dxf>
    <dxf>
      <font>
        <color rgb="FFC00000"/>
      </font>
    </dxf>
    <dxf>
      <font>
        <color rgb="FF339933"/>
      </font>
    </dxf>
    <dxf>
      <font>
        <color rgb="FFC00000"/>
      </font>
    </dxf>
    <dxf>
      <font>
        <color rgb="FF339933"/>
      </font>
    </dxf>
    <dxf>
      <font>
        <color rgb="FFC00000"/>
      </font>
    </dxf>
    <dxf>
      <font>
        <color rgb="FF339933"/>
      </font>
    </dxf>
    <dxf>
      <font>
        <color rgb="FFC00000"/>
      </font>
    </dxf>
    <dxf>
      <font>
        <color rgb="FF339933"/>
      </font>
    </dxf>
    <dxf>
      <font>
        <color rgb="FFC00000"/>
      </font>
    </dxf>
    <dxf>
      <font>
        <color rgb="FF339933"/>
      </font>
    </dxf>
    <dxf>
      <font>
        <color rgb="FFC00000"/>
      </font>
    </dxf>
    <dxf>
      <font>
        <color rgb="FF339933"/>
      </font>
    </dxf>
    <dxf>
      <font>
        <color rgb="FFC00000"/>
      </font>
    </dxf>
    <dxf>
      <font>
        <color rgb="FF339933"/>
      </font>
    </dxf>
    <dxf>
      <font>
        <color rgb="FFC00000"/>
      </font>
    </dxf>
    <dxf>
      <font>
        <color rgb="FF339933"/>
      </font>
    </dxf>
    <dxf>
      <font>
        <color rgb="FFC00000"/>
      </font>
    </dxf>
    <dxf>
      <font>
        <color rgb="FF339933"/>
      </font>
    </dxf>
    <dxf>
      <font>
        <color rgb="FFC00000"/>
      </font>
    </dxf>
    <dxf>
      <font>
        <color rgb="FF339933"/>
      </font>
    </dxf>
    <dxf>
      <font>
        <color rgb="FFC00000"/>
      </font>
    </dxf>
    <dxf>
      <font>
        <color rgb="FF339933"/>
      </font>
    </dxf>
    <dxf>
      <font>
        <color rgb="FFC00000"/>
      </font>
    </dxf>
    <dxf>
      <font>
        <color rgb="FF339933"/>
      </font>
    </dxf>
    <dxf>
      <font>
        <color rgb="FFC00000"/>
      </font>
    </dxf>
    <dxf>
      <font>
        <color rgb="FF339933"/>
      </font>
    </dxf>
    <dxf>
      <font>
        <color rgb="FFC00000"/>
      </font>
    </dxf>
    <dxf>
      <font>
        <color rgb="FF339933"/>
      </font>
    </dxf>
    <dxf>
      <font>
        <color rgb="FFC00000"/>
      </font>
    </dxf>
    <dxf>
      <font>
        <color rgb="FF339933"/>
      </font>
    </dxf>
    <dxf>
      <font>
        <color rgb="FFC00000"/>
      </font>
    </dxf>
    <dxf>
      <font>
        <color rgb="FF339933"/>
      </font>
    </dxf>
    <dxf>
      <font>
        <color rgb="FFC00000"/>
      </font>
    </dxf>
    <dxf>
      <font>
        <color rgb="FF339933"/>
      </font>
    </dxf>
    <dxf>
      <font>
        <color rgb="FFC00000"/>
      </font>
    </dxf>
    <dxf>
      <font>
        <color rgb="FF339933"/>
      </font>
    </dxf>
    <dxf>
      <font>
        <color rgb="FF339933"/>
      </font>
    </dxf>
    <dxf>
      <font>
        <color rgb="FFC00000"/>
      </font>
    </dxf>
    <dxf>
      <font>
        <color rgb="FFC00000"/>
      </font>
    </dxf>
    <dxf>
      <font>
        <color rgb="FF339933"/>
      </font>
    </dxf>
    <dxf>
      <font>
        <color rgb="FF339933"/>
      </font>
    </dxf>
    <dxf>
      <font>
        <color rgb="FFC00000"/>
      </font>
    </dxf>
    <dxf>
      <font>
        <color rgb="FF339933"/>
      </font>
    </dxf>
    <dxf>
      <font>
        <color rgb="FFC00000"/>
      </font>
    </dxf>
    <dxf>
      <font>
        <color rgb="FFC00000"/>
      </font>
    </dxf>
    <dxf>
      <font>
        <color rgb="FF339933"/>
      </font>
    </dxf>
    <dxf>
      <font>
        <color rgb="FFC00000"/>
      </font>
    </dxf>
    <dxf>
      <font>
        <color rgb="FF339933"/>
      </font>
    </dxf>
    <dxf>
      <font>
        <color rgb="FFC00000"/>
      </font>
    </dxf>
    <dxf>
      <font>
        <color rgb="FF339933"/>
      </font>
    </dxf>
    <dxf>
      <font>
        <color rgb="FFC00000"/>
      </font>
    </dxf>
    <dxf>
      <font>
        <color rgb="FF339933"/>
      </font>
    </dxf>
    <dxf>
      <font>
        <color rgb="FFC00000"/>
      </font>
    </dxf>
    <dxf>
      <font>
        <color rgb="FF339933"/>
      </font>
    </dxf>
    <dxf>
      <font>
        <color rgb="FFC00000"/>
      </font>
    </dxf>
    <dxf>
      <font>
        <color rgb="FF339933"/>
      </font>
    </dxf>
    <dxf>
      <font>
        <color rgb="FFC00000"/>
      </font>
    </dxf>
    <dxf>
      <font>
        <color rgb="FF339933"/>
      </font>
    </dxf>
    <dxf>
      <font>
        <color rgb="FFC00000"/>
      </font>
    </dxf>
    <dxf>
      <font>
        <color rgb="FF339933"/>
      </font>
    </dxf>
    <dxf>
      <font>
        <color rgb="FFC00000"/>
      </font>
    </dxf>
    <dxf>
      <font>
        <color rgb="FF339933"/>
      </font>
    </dxf>
    <dxf>
      <font>
        <color rgb="FFC00000"/>
      </font>
    </dxf>
    <dxf>
      <font>
        <color rgb="FF339933"/>
      </font>
    </dxf>
    <dxf>
      <font>
        <color rgb="FFC00000"/>
      </font>
    </dxf>
    <dxf>
      <font>
        <color rgb="FF339933"/>
      </font>
    </dxf>
    <dxf>
      <font>
        <color rgb="FFC00000"/>
      </font>
    </dxf>
    <dxf>
      <font>
        <color rgb="FF339933"/>
      </font>
    </dxf>
    <dxf>
      <font>
        <color rgb="FFC00000"/>
      </font>
    </dxf>
    <dxf>
      <font>
        <color rgb="FF339933"/>
      </font>
    </dxf>
    <dxf>
      <font>
        <color rgb="FFC00000"/>
      </font>
    </dxf>
    <dxf>
      <font>
        <color rgb="FF339933"/>
      </font>
    </dxf>
    <dxf>
      <font>
        <color rgb="FFC00000"/>
      </font>
    </dxf>
    <dxf>
      <font>
        <color rgb="FF339933"/>
      </font>
    </dxf>
    <dxf>
      <font>
        <color rgb="FF339933"/>
      </font>
    </dxf>
    <dxf>
      <font>
        <color rgb="FFC00000"/>
      </font>
    </dxf>
    <dxf>
      <font>
        <color rgb="FFC00000"/>
      </font>
    </dxf>
    <dxf>
      <font>
        <color rgb="FF339933"/>
      </font>
    </dxf>
    <dxf>
      <font>
        <color rgb="FFC00000"/>
      </font>
    </dxf>
    <dxf>
      <font>
        <color rgb="FF339933"/>
      </font>
    </dxf>
    <dxf>
      <font>
        <color rgb="FF339933"/>
      </font>
    </dxf>
    <dxf>
      <font>
        <color rgb="FFC00000"/>
      </font>
    </dxf>
    <dxf>
      <font>
        <color rgb="FF339933"/>
      </font>
    </dxf>
    <dxf>
      <font>
        <color rgb="FFC00000"/>
      </font>
    </dxf>
  </dxfs>
  <tableStyles count="0" defaultTableStyle="TableStyleMedium2" defaultPivotStyle="PivotStyleLight16"/>
  <colors>
    <mruColors>
      <color rgb="FF339933"/>
      <color rgb="FF339966"/>
      <color rgb="FFFFFFCC"/>
      <color rgb="FF0000CC"/>
      <color rgb="FF0033CC"/>
      <color rgb="FF3399FF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nl-NL"/>
              <a:t>Grote Bonte Specht
overleving adult</a:t>
            </a:r>
          </a:p>
        </c:rich>
      </c:tx>
      <c:layout>
        <c:manualLayout>
          <c:xMode val="edge"/>
          <c:yMode val="edge"/>
          <c:x val="0.36081355809905208"/>
          <c:y val="1.984161070775243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937499999999999"/>
          <c:y val="0.15476250450499326"/>
          <c:w val="0.76875000000000004"/>
          <c:h val="0.73809809840842944"/>
        </c:manualLayout>
      </c:layout>
      <c:scatterChart>
        <c:scatterStyle val="lineMarker"/>
        <c:varyColors val="0"/>
        <c:ser>
          <c:idx val="0"/>
          <c:order val="0"/>
          <c:tx>
            <c:v>index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'overleving ad'!$E$2:$AH$2</c:f>
              <c:numCache>
                <c:formatCode>General</c:formatCode>
                <c:ptCount val="30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  <c:pt idx="25">
                  <c:v>2019</c:v>
                </c:pt>
                <c:pt idx="26">
                  <c:v>2020</c:v>
                </c:pt>
                <c:pt idx="27">
                  <c:v>2021</c:v>
                </c:pt>
                <c:pt idx="28">
                  <c:v>2022</c:v>
                </c:pt>
                <c:pt idx="29">
                  <c:v>2023</c:v>
                </c:pt>
              </c:numCache>
            </c:numRef>
          </c:xVal>
          <c:yVal>
            <c:numRef>
              <c:f>'overleving ad'!$E$3:$AH$3</c:f>
              <c:numCache>
                <c:formatCode>0.00</c:formatCode>
                <c:ptCount val="30"/>
                <c:pt idx="2">
                  <c:v>0.30020180000000002</c:v>
                </c:pt>
                <c:pt idx="5">
                  <c:v>0.4113137</c:v>
                </c:pt>
                <c:pt idx="6">
                  <c:v>0.55946479999999998</c:v>
                </c:pt>
                <c:pt idx="7">
                  <c:v>0.19446440000000001</c:v>
                </c:pt>
                <c:pt idx="9">
                  <c:v>0.34340029999999999</c:v>
                </c:pt>
                <c:pt idx="11">
                  <c:v>0.2285722</c:v>
                </c:pt>
                <c:pt idx="12">
                  <c:v>0.56387799999999999</c:v>
                </c:pt>
                <c:pt idx="13">
                  <c:v>0.55559780000000003</c:v>
                </c:pt>
                <c:pt idx="16">
                  <c:v>0.44947920000000002</c:v>
                </c:pt>
                <c:pt idx="17">
                  <c:v>0.54259440000000003</c:v>
                </c:pt>
                <c:pt idx="18">
                  <c:v>0.50414780000000003</c:v>
                </c:pt>
                <c:pt idx="20">
                  <c:v>0.41104750000000001</c:v>
                </c:pt>
                <c:pt idx="21">
                  <c:v>0.70715950000000005</c:v>
                </c:pt>
                <c:pt idx="22">
                  <c:v>0.82663030000000004</c:v>
                </c:pt>
                <c:pt idx="23">
                  <c:v>0.57551909999999995</c:v>
                </c:pt>
                <c:pt idx="25">
                  <c:v>0.57119089999999995</c:v>
                </c:pt>
                <c:pt idx="26">
                  <c:v>0.3260364</c:v>
                </c:pt>
                <c:pt idx="27">
                  <c:v>0.64723799999999998</c:v>
                </c:pt>
                <c:pt idx="28">
                  <c:v>0.42918460000000003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1CC-44DB-9012-9BD6E432F626}"/>
            </c:ext>
          </c:extLst>
        </c:ser>
        <c:ser>
          <c:idx val="1"/>
          <c:order val="1"/>
          <c:tx>
            <c:v>lower</c:v>
          </c:tx>
          <c:spPr>
            <a:ln w="3175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'overleving ad'!$E$2:$AH$2</c:f>
              <c:numCache>
                <c:formatCode>General</c:formatCode>
                <c:ptCount val="30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  <c:pt idx="25">
                  <c:v>2019</c:v>
                </c:pt>
                <c:pt idx="26">
                  <c:v>2020</c:v>
                </c:pt>
                <c:pt idx="27">
                  <c:v>2021</c:v>
                </c:pt>
                <c:pt idx="28">
                  <c:v>2022</c:v>
                </c:pt>
                <c:pt idx="29">
                  <c:v>2023</c:v>
                </c:pt>
              </c:numCache>
            </c:numRef>
          </c:xVal>
          <c:yVal>
            <c:numRef>
              <c:f>'overleving ad'!$E$4:$AH$4</c:f>
              <c:numCache>
                <c:formatCode>0.00</c:formatCode>
                <c:ptCount val="30"/>
                <c:pt idx="2">
                  <c:v>7.7250600000000003E-2</c:v>
                </c:pt>
                <c:pt idx="5">
                  <c:v>0.1087356</c:v>
                </c:pt>
                <c:pt idx="6">
                  <c:v>7.4949500000000002E-2</c:v>
                </c:pt>
                <c:pt idx="7">
                  <c:v>4.1216900000000001E-2</c:v>
                </c:pt>
                <c:pt idx="9">
                  <c:v>8.2212300000000002E-2</c:v>
                </c:pt>
                <c:pt idx="11">
                  <c:v>4.3999299999999998E-2</c:v>
                </c:pt>
                <c:pt idx="12">
                  <c:v>0.1220851</c:v>
                </c:pt>
                <c:pt idx="13">
                  <c:v>0.2596328</c:v>
                </c:pt>
                <c:pt idx="16">
                  <c:v>0.21964939999999999</c:v>
                </c:pt>
                <c:pt idx="17">
                  <c:v>0.2268752</c:v>
                </c:pt>
                <c:pt idx="18">
                  <c:v>0.23438400000000001</c:v>
                </c:pt>
                <c:pt idx="20">
                  <c:v>0.2412994</c:v>
                </c:pt>
                <c:pt idx="21">
                  <c:v>0.42237770000000002</c:v>
                </c:pt>
                <c:pt idx="22">
                  <c:v>0.3725773</c:v>
                </c:pt>
                <c:pt idx="23">
                  <c:v>0.34333180000000002</c:v>
                </c:pt>
                <c:pt idx="25">
                  <c:v>0.28899930000000001</c:v>
                </c:pt>
                <c:pt idx="26">
                  <c:v>0.14966740000000001</c:v>
                </c:pt>
                <c:pt idx="27">
                  <c:v>0.29926249999999999</c:v>
                </c:pt>
                <c:pt idx="28">
                  <c:v>0.21370939999999999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1CC-44DB-9012-9BD6E432F626}"/>
            </c:ext>
          </c:extLst>
        </c:ser>
        <c:ser>
          <c:idx val="2"/>
          <c:order val="2"/>
          <c:tx>
            <c:v>upper</c:v>
          </c:tx>
          <c:spPr>
            <a:ln w="3175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'overleving ad'!$E$2:$AH$2</c:f>
              <c:numCache>
                <c:formatCode>General</c:formatCode>
                <c:ptCount val="30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  <c:pt idx="25">
                  <c:v>2019</c:v>
                </c:pt>
                <c:pt idx="26">
                  <c:v>2020</c:v>
                </c:pt>
                <c:pt idx="27">
                  <c:v>2021</c:v>
                </c:pt>
                <c:pt idx="28">
                  <c:v>2022</c:v>
                </c:pt>
                <c:pt idx="29">
                  <c:v>2023</c:v>
                </c:pt>
              </c:numCache>
            </c:numRef>
          </c:xVal>
          <c:yVal>
            <c:numRef>
              <c:f>'overleving ad'!$E$5:$AH$5</c:f>
              <c:numCache>
                <c:formatCode>0.00</c:formatCode>
                <c:ptCount val="30"/>
                <c:pt idx="2">
                  <c:v>0.68732199999999999</c:v>
                </c:pt>
                <c:pt idx="5">
                  <c:v>0.8000564</c:v>
                </c:pt>
                <c:pt idx="6">
                  <c:v>0.95216650000000003</c:v>
                </c:pt>
                <c:pt idx="7">
                  <c:v>0.5754937</c:v>
                </c:pt>
                <c:pt idx="9">
                  <c:v>0.75330269999999999</c:v>
                </c:pt>
                <c:pt idx="11">
                  <c:v>0.65606390000000003</c:v>
                </c:pt>
                <c:pt idx="12">
                  <c:v>0.92320150000000001</c:v>
                </c:pt>
                <c:pt idx="13">
                  <c:v>0.81675379999999997</c:v>
                </c:pt>
                <c:pt idx="16">
                  <c:v>0.70311190000000001</c:v>
                </c:pt>
                <c:pt idx="17">
                  <c:v>0.82744450000000003</c:v>
                </c:pt>
                <c:pt idx="18">
                  <c:v>0.77151809999999998</c:v>
                </c:pt>
                <c:pt idx="20">
                  <c:v>0.60498859999999999</c:v>
                </c:pt>
                <c:pt idx="21">
                  <c:v>0.88857589999999997</c:v>
                </c:pt>
                <c:pt idx="22">
                  <c:v>0.97454450000000004</c:v>
                </c:pt>
                <c:pt idx="23">
                  <c:v>0.77855960000000002</c:v>
                </c:pt>
                <c:pt idx="25">
                  <c:v>0.81361499999999998</c:v>
                </c:pt>
                <c:pt idx="26">
                  <c:v>0.57074159999999996</c:v>
                </c:pt>
                <c:pt idx="27">
                  <c:v>0.88741990000000004</c:v>
                </c:pt>
                <c:pt idx="28">
                  <c:v>0.67532130000000001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1CC-44DB-9012-9BD6E432F6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99703432"/>
        <c:axId val="699703824"/>
      </c:scatterChart>
      <c:valAx>
        <c:axId val="699703432"/>
        <c:scaling>
          <c:orientation val="minMax"/>
          <c:max val="2023"/>
          <c:min val="1996"/>
        </c:scaling>
        <c:delete val="0"/>
        <c:axPos val="b"/>
        <c:numFmt formatCode="General" sourceLinked="1"/>
        <c:majorTickMark val="out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699703824"/>
        <c:crosses val="autoZero"/>
        <c:crossBetween val="midCat"/>
        <c:majorUnit val="3"/>
        <c:minorUnit val="1"/>
      </c:valAx>
      <c:valAx>
        <c:axId val="699703824"/>
        <c:scaling>
          <c:orientation val="minMax"/>
          <c:max val="1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l-NL"/>
                  <a:t>jaarlijkse overlevingskans</a:t>
                </a:r>
              </a:p>
            </c:rich>
          </c:tx>
          <c:layout>
            <c:manualLayout>
              <c:xMode val="edge"/>
              <c:yMode val="edge"/>
              <c:x val="1.5625E-2"/>
              <c:y val="0.24278556089579711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699703432"/>
        <c:crosses val="autoZero"/>
        <c:crossBetween val="midCat"/>
        <c:majorUnit val="0.2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4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NL"/>
    </a:p>
  </c:txPr>
  <c:printSettings>
    <c:headerFooter alignWithMargins="0"/>
    <c:pageMargins b="1" l="0.75" r="0.75" t="1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nl-NL" sz="800" b="0" i="0" u="none" strike="noStrike" baseline="0">
                <a:effectLst/>
              </a:rPr>
              <a:t>Roodborst</a:t>
            </a:r>
            <a:r>
              <a:rPr lang="nl-NL"/>
              <a:t>
overleving eerstejaars</a:t>
            </a:r>
          </a:p>
        </c:rich>
      </c:tx>
      <c:layout>
        <c:manualLayout>
          <c:xMode val="edge"/>
          <c:yMode val="edge"/>
          <c:x val="0.36081355809905208"/>
          <c:y val="1.984161070775243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937499999999999"/>
          <c:y val="0.15476250450499326"/>
          <c:w val="0.76875000000000004"/>
          <c:h val="0.73809809840842944"/>
        </c:manualLayout>
      </c:layout>
      <c:scatterChart>
        <c:scatterStyle val="lineMarker"/>
        <c:varyColors val="0"/>
        <c:ser>
          <c:idx val="0"/>
          <c:order val="0"/>
          <c:tx>
            <c:v>index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Pt>
            <c:idx val="1"/>
            <c:marker>
              <c:spPr>
                <a:solidFill>
                  <a:schemeClr val="bg1">
                    <a:lumMod val="65000"/>
                  </a:schemeClr>
                </a:solidFill>
                <a:ln>
                  <a:solidFill>
                    <a:srgbClr val="000000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9ED5-488C-8250-8BC7FA87308F}"/>
              </c:ext>
            </c:extLst>
          </c:dPt>
          <c:xVal>
            <c:numRef>
              <c:f>'overleving juv'!$E$2:$AH$2</c:f>
              <c:numCache>
                <c:formatCode>General</c:formatCode>
                <c:ptCount val="30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  <c:pt idx="25">
                  <c:v>2019</c:v>
                </c:pt>
                <c:pt idx="26">
                  <c:v>2020</c:v>
                </c:pt>
                <c:pt idx="27">
                  <c:v>2021</c:v>
                </c:pt>
                <c:pt idx="28">
                  <c:v>2022</c:v>
                </c:pt>
                <c:pt idx="29">
                  <c:v>2023</c:v>
                </c:pt>
              </c:numCache>
            </c:numRef>
          </c:xVal>
          <c:yVal>
            <c:numRef>
              <c:f>'overleving juv'!$E$12:$AH$12</c:f>
              <c:numCache>
                <c:formatCode>0.00</c:formatCode>
                <c:ptCount val="30"/>
                <c:pt idx="0">
                  <c:v>0.18932299999999999</c:v>
                </c:pt>
                <c:pt idx="1">
                  <c:v>7.2171700000000005E-2</c:v>
                </c:pt>
                <c:pt idx="11">
                  <c:v>6.5142000000000005E-2</c:v>
                </c:pt>
                <c:pt idx="12">
                  <c:v>5.1820999999999999E-2</c:v>
                </c:pt>
                <c:pt idx="13">
                  <c:v>5.8827499999999998E-2</c:v>
                </c:pt>
                <c:pt idx="14">
                  <c:v>0.116898</c:v>
                </c:pt>
                <c:pt idx="17">
                  <c:v>5.7016900000000002E-2</c:v>
                </c:pt>
                <c:pt idx="19">
                  <c:v>9.9095799999999998E-2</c:v>
                </c:pt>
                <c:pt idx="21">
                  <c:v>5.8665200000000001E-2</c:v>
                </c:pt>
                <c:pt idx="22">
                  <c:v>7.6416499999999998E-2</c:v>
                </c:pt>
                <c:pt idx="23">
                  <c:v>9.2999100000000001E-2</c:v>
                </c:pt>
                <c:pt idx="24">
                  <c:v>0.12784219999999999</c:v>
                </c:pt>
                <c:pt idx="25">
                  <c:v>9.3869800000000003E-2</c:v>
                </c:pt>
                <c:pt idx="26">
                  <c:v>6.7306900000000003E-2</c:v>
                </c:pt>
                <c:pt idx="27">
                  <c:v>0.10260909999999999</c:v>
                </c:pt>
                <c:pt idx="28">
                  <c:v>8.6035E-2</c:v>
                </c:pt>
                <c:pt idx="29">
                  <c:v>0.12567639999999999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ED5-488C-8250-8BC7FA87308F}"/>
            </c:ext>
          </c:extLst>
        </c:ser>
        <c:ser>
          <c:idx val="1"/>
          <c:order val="1"/>
          <c:tx>
            <c:v>lower</c:v>
          </c:tx>
          <c:spPr>
            <a:ln w="3175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'overleving juv'!$E$2:$AH$2</c:f>
              <c:numCache>
                <c:formatCode>General</c:formatCode>
                <c:ptCount val="30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  <c:pt idx="25">
                  <c:v>2019</c:v>
                </c:pt>
                <c:pt idx="26">
                  <c:v>2020</c:v>
                </c:pt>
                <c:pt idx="27">
                  <c:v>2021</c:v>
                </c:pt>
                <c:pt idx="28">
                  <c:v>2022</c:v>
                </c:pt>
                <c:pt idx="29">
                  <c:v>2023</c:v>
                </c:pt>
              </c:numCache>
            </c:numRef>
          </c:xVal>
          <c:yVal>
            <c:numRef>
              <c:f>'overleving juv'!$E$13:$AH$13</c:f>
              <c:numCache>
                <c:formatCode>0.00</c:formatCode>
                <c:ptCount val="30"/>
                <c:pt idx="0">
                  <c:v>2.22387E-2</c:v>
                </c:pt>
                <c:pt idx="1">
                  <c:v>1.7268700000000001E-2</c:v>
                </c:pt>
                <c:pt idx="11">
                  <c:v>2.6018099999999999E-2</c:v>
                </c:pt>
                <c:pt idx="12">
                  <c:v>1.8821600000000001E-2</c:v>
                </c:pt>
                <c:pt idx="13">
                  <c:v>2.35941E-2</c:v>
                </c:pt>
                <c:pt idx="14">
                  <c:v>5.9952100000000001E-2</c:v>
                </c:pt>
                <c:pt idx="17">
                  <c:v>2.2779600000000001E-2</c:v>
                </c:pt>
                <c:pt idx="19">
                  <c:v>5.4061999999999999E-2</c:v>
                </c:pt>
                <c:pt idx="21">
                  <c:v>3.0405700000000001E-2</c:v>
                </c:pt>
                <c:pt idx="22">
                  <c:v>4.0561199999999999E-2</c:v>
                </c:pt>
                <c:pt idx="23">
                  <c:v>5.1685599999999998E-2</c:v>
                </c:pt>
                <c:pt idx="24">
                  <c:v>7.5918700000000006E-2</c:v>
                </c:pt>
                <c:pt idx="25">
                  <c:v>5.7048700000000001E-2</c:v>
                </c:pt>
                <c:pt idx="26">
                  <c:v>3.8830099999999999E-2</c:v>
                </c:pt>
                <c:pt idx="27">
                  <c:v>6.2513799999999994E-2</c:v>
                </c:pt>
                <c:pt idx="28">
                  <c:v>4.9359100000000003E-2</c:v>
                </c:pt>
                <c:pt idx="29">
                  <c:v>7.1487700000000001E-2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ED5-488C-8250-8BC7FA87308F}"/>
            </c:ext>
          </c:extLst>
        </c:ser>
        <c:ser>
          <c:idx val="2"/>
          <c:order val="2"/>
          <c:tx>
            <c:v>upper</c:v>
          </c:tx>
          <c:spPr>
            <a:ln w="3175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'overleving juv'!$E$2:$AH$2</c:f>
              <c:numCache>
                <c:formatCode>General</c:formatCode>
                <c:ptCount val="30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  <c:pt idx="25">
                  <c:v>2019</c:v>
                </c:pt>
                <c:pt idx="26">
                  <c:v>2020</c:v>
                </c:pt>
                <c:pt idx="27">
                  <c:v>2021</c:v>
                </c:pt>
                <c:pt idx="28">
                  <c:v>2022</c:v>
                </c:pt>
                <c:pt idx="29">
                  <c:v>2023</c:v>
                </c:pt>
              </c:numCache>
            </c:numRef>
          </c:xVal>
          <c:yVal>
            <c:numRef>
              <c:f>'overleving juv'!$E$14:$AH$14</c:f>
              <c:numCache>
                <c:formatCode>0.00</c:formatCode>
                <c:ptCount val="30"/>
                <c:pt idx="0">
                  <c:v>0.70570189999999999</c:v>
                </c:pt>
                <c:pt idx="1">
                  <c:v>0.25613459999999999</c:v>
                </c:pt>
                <c:pt idx="11">
                  <c:v>0.1538071</c:v>
                </c:pt>
                <c:pt idx="12">
                  <c:v>0.13473270000000001</c:v>
                </c:pt>
                <c:pt idx="13">
                  <c:v>0.13917589999999999</c:v>
                </c:pt>
                <c:pt idx="14">
                  <c:v>0.21553249999999999</c:v>
                </c:pt>
                <c:pt idx="17">
                  <c:v>0.1355732</c:v>
                </c:pt>
                <c:pt idx="19">
                  <c:v>0.17471410000000001</c:v>
                </c:pt>
                <c:pt idx="21">
                  <c:v>0.11020389999999999</c:v>
                </c:pt>
                <c:pt idx="22">
                  <c:v>0.1393633</c:v>
                </c:pt>
                <c:pt idx="23">
                  <c:v>0.1617044</c:v>
                </c:pt>
                <c:pt idx="24">
                  <c:v>0.2073113</c:v>
                </c:pt>
                <c:pt idx="25">
                  <c:v>0.1506593</c:v>
                </c:pt>
                <c:pt idx="26">
                  <c:v>0.1141866</c:v>
                </c:pt>
                <c:pt idx="27">
                  <c:v>0.1639243</c:v>
                </c:pt>
                <c:pt idx="28">
                  <c:v>0.14578360000000001</c:v>
                </c:pt>
                <c:pt idx="29">
                  <c:v>0.21158080000000001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ED5-488C-8250-8BC7FA8730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99721072"/>
        <c:axId val="699714408"/>
      </c:scatterChart>
      <c:valAx>
        <c:axId val="699721072"/>
        <c:scaling>
          <c:orientation val="minMax"/>
          <c:max val="2023"/>
          <c:min val="1996"/>
        </c:scaling>
        <c:delete val="0"/>
        <c:axPos val="b"/>
        <c:numFmt formatCode="General" sourceLinked="1"/>
        <c:majorTickMark val="out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699714408"/>
        <c:crosses val="autoZero"/>
        <c:crossBetween val="midCat"/>
        <c:majorUnit val="3"/>
        <c:minorUnit val="1"/>
      </c:valAx>
      <c:valAx>
        <c:axId val="699714408"/>
        <c:scaling>
          <c:orientation val="minMax"/>
          <c:max val="0.4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l-NL"/>
                  <a:t>jaarlijkse overlevingskans</a:t>
                </a:r>
              </a:p>
            </c:rich>
          </c:tx>
          <c:layout>
            <c:manualLayout>
              <c:xMode val="edge"/>
              <c:yMode val="edge"/>
              <c:x val="1.5625E-2"/>
              <c:y val="0.24278556089579711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699721072"/>
        <c:crosses val="autoZero"/>
        <c:crossBetween val="midCat"/>
        <c:majorUnit val="0.1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4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NL"/>
    </a:p>
  </c:txPr>
  <c:printSettings>
    <c:headerFooter alignWithMargins="0"/>
    <c:pageMargins b="1" l="0.75" r="0.75" t="1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nl-NL" sz="800" b="0" i="0" u="none" strike="noStrike" baseline="0">
                <a:effectLst/>
              </a:rPr>
              <a:t>Roodborst</a:t>
            </a:r>
            <a:r>
              <a:rPr lang="nl-NL"/>
              <a:t>
overleving adult</a:t>
            </a:r>
          </a:p>
        </c:rich>
      </c:tx>
      <c:layout>
        <c:manualLayout>
          <c:xMode val="edge"/>
          <c:yMode val="edge"/>
          <c:x val="0.36081355809905208"/>
          <c:y val="1.984161070775243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937499999999999"/>
          <c:y val="0.15476250450499326"/>
          <c:w val="0.76875000000000004"/>
          <c:h val="0.73809809840842944"/>
        </c:manualLayout>
      </c:layout>
      <c:scatterChart>
        <c:scatterStyle val="lineMarker"/>
        <c:varyColors val="0"/>
        <c:ser>
          <c:idx val="0"/>
          <c:order val="0"/>
          <c:tx>
            <c:v>index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Pt>
            <c:idx val="0"/>
            <c:marker>
              <c:spPr>
                <a:solidFill>
                  <a:schemeClr val="bg1">
                    <a:lumMod val="65000"/>
                  </a:schemeClr>
                </a:solidFill>
                <a:ln>
                  <a:solidFill>
                    <a:srgbClr val="000000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0BD6-4806-93B8-86331C5A45DF}"/>
              </c:ext>
            </c:extLst>
          </c:dPt>
          <c:dPt>
            <c:idx val="1"/>
            <c:marker>
              <c:spPr>
                <a:solidFill>
                  <a:schemeClr val="bg1">
                    <a:lumMod val="65000"/>
                  </a:schemeClr>
                </a:solidFill>
                <a:ln>
                  <a:solidFill>
                    <a:srgbClr val="000000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0BD6-4806-93B8-86331C5A45DF}"/>
              </c:ext>
            </c:extLst>
          </c:dPt>
          <c:xVal>
            <c:numRef>
              <c:f>'overleving ad'!$E$2:$AH$2</c:f>
              <c:numCache>
                <c:formatCode>General</c:formatCode>
                <c:ptCount val="30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  <c:pt idx="25">
                  <c:v>2019</c:v>
                </c:pt>
                <c:pt idx="26">
                  <c:v>2020</c:v>
                </c:pt>
                <c:pt idx="27">
                  <c:v>2021</c:v>
                </c:pt>
                <c:pt idx="28">
                  <c:v>2022</c:v>
                </c:pt>
                <c:pt idx="29">
                  <c:v>2023</c:v>
                </c:pt>
              </c:numCache>
            </c:numRef>
          </c:xVal>
          <c:yVal>
            <c:numRef>
              <c:f>'overleving ad'!$E$12:$AH$12</c:f>
              <c:numCache>
                <c:formatCode>0.00</c:formatCode>
                <c:ptCount val="30"/>
                <c:pt idx="1">
                  <c:v>0.32816220000000001</c:v>
                </c:pt>
                <c:pt idx="2">
                  <c:v>0.40588109999999999</c:v>
                </c:pt>
                <c:pt idx="3">
                  <c:v>0.2361945</c:v>
                </c:pt>
                <c:pt idx="4">
                  <c:v>0.2460329</c:v>
                </c:pt>
                <c:pt idx="5">
                  <c:v>0.35809839999999998</c:v>
                </c:pt>
                <c:pt idx="6">
                  <c:v>0.3312174</c:v>
                </c:pt>
                <c:pt idx="7">
                  <c:v>0.75857929999999996</c:v>
                </c:pt>
                <c:pt idx="8">
                  <c:v>0.23061490000000001</c:v>
                </c:pt>
                <c:pt idx="9">
                  <c:v>0.21269469999999999</c:v>
                </c:pt>
                <c:pt idx="10">
                  <c:v>0.1784481</c:v>
                </c:pt>
                <c:pt idx="11">
                  <c:v>0.13740859999999999</c:v>
                </c:pt>
                <c:pt idx="12">
                  <c:v>0.1050413</c:v>
                </c:pt>
                <c:pt idx="13">
                  <c:v>0.41692360000000001</c:v>
                </c:pt>
                <c:pt idx="14">
                  <c:v>0.16284689999999999</c:v>
                </c:pt>
                <c:pt idx="15">
                  <c:v>0.16164439999999999</c:v>
                </c:pt>
                <c:pt idx="16">
                  <c:v>0.2543725</c:v>
                </c:pt>
                <c:pt idx="17">
                  <c:v>0.2141671</c:v>
                </c:pt>
                <c:pt idx="18">
                  <c:v>0.20843539999999999</c:v>
                </c:pt>
                <c:pt idx="19">
                  <c:v>0.48685260000000002</c:v>
                </c:pt>
                <c:pt idx="20">
                  <c:v>0.48685010000000001</c:v>
                </c:pt>
                <c:pt idx="21">
                  <c:v>0.39055089999999998</c:v>
                </c:pt>
                <c:pt idx="22">
                  <c:v>0.35024</c:v>
                </c:pt>
                <c:pt idx="23">
                  <c:v>0.21487229999999999</c:v>
                </c:pt>
                <c:pt idx="24">
                  <c:v>0.32019530000000002</c:v>
                </c:pt>
                <c:pt idx="25">
                  <c:v>0.36528759999999999</c:v>
                </c:pt>
                <c:pt idx="26">
                  <c:v>0.3211987</c:v>
                </c:pt>
                <c:pt idx="27">
                  <c:v>0.23879710000000001</c:v>
                </c:pt>
                <c:pt idx="28">
                  <c:v>0.50060079999999996</c:v>
                </c:pt>
                <c:pt idx="29">
                  <c:v>0.2386443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BD6-4806-93B8-86331C5A45DF}"/>
            </c:ext>
          </c:extLst>
        </c:ser>
        <c:ser>
          <c:idx val="1"/>
          <c:order val="1"/>
          <c:tx>
            <c:v>lower</c:v>
          </c:tx>
          <c:spPr>
            <a:ln w="3175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'overleving ad'!$E$2:$AH$2</c:f>
              <c:numCache>
                <c:formatCode>General</c:formatCode>
                <c:ptCount val="30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  <c:pt idx="25">
                  <c:v>2019</c:v>
                </c:pt>
                <c:pt idx="26">
                  <c:v>2020</c:v>
                </c:pt>
                <c:pt idx="27">
                  <c:v>2021</c:v>
                </c:pt>
                <c:pt idx="28">
                  <c:v>2022</c:v>
                </c:pt>
                <c:pt idx="29">
                  <c:v>2023</c:v>
                </c:pt>
              </c:numCache>
            </c:numRef>
          </c:xVal>
          <c:yVal>
            <c:numRef>
              <c:f>'overleving ad'!$E$13:$AH$13</c:f>
              <c:numCache>
                <c:formatCode>0.00</c:formatCode>
                <c:ptCount val="30"/>
                <c:pt idx="1">
                  <c:v>6.00761E-2</c:v>
                </c:pt>
                <c:pt idx="2">
                  <c:v>0.1678917</c:v>
                </c:pt>
                <c:pt idx="3">
                  <c:v>8.9463699999999993E-2</c:v>
                </c:pt>
                <c:pt idx="4">
                  <c:v>0.1017536</c:v>
                </c:pt>
                <c:pt idx="5">
                  <c:v>0.17646029999999999</c:v>
                </c:pt>
                <c:pt idx="6">
                  <c:v>0.16171530000000001</c:v>
                </c:pt>
                <c:pt idx="7">
                  <c:v>0.24913360000000001</c:v>
                </c:pt>
                <c:pt idx="8">
                  <c:v>8.7987599999999999E-2</c:v>
                </c:pt>
                <c:pt idx="9">
                  <c:v>9.2948500000000003E-2</c:v>
                </c:pt>
                <c:pt idx="10">
                  <c:v>6.0708199999999997E-2</c:v>
                </c:pt>
                <c:pt idx="11">
                  <c:v>3.09819E-2</c:v>
                </c:pt>
                <c:pt idx="12">
                  <c:v>2.4253500000000001E-2</c:v>
                </c:pt>
                <c:pt idx="13">
                  <c:v>0.20795830000000001</c:v>
                </c:pt>
                <c:pt idx="14">
                  <c:v>6.9150900000000001E-2</c:v>
                </c:pt>
                <c:pt idx="15">
                  <c:v>6.8321099999999996E-2</c:v>
                </c:pt>
                <c:pt idx="16">
                  <c:v>9.5191799999999993E-2</c:v>
                </c:pt>
                <c:pt idx="17">
                  <c:v>7.2662900000000002E-2</c:v>
                </c:pt>
                <c:pt idx="18">
                  <c:v>7.9010999999999998E-2</c:v>
                </c:pt>
                <c:pt idx="19">
                  <c:v>0.2666712</c:v>
                </c:pt>
                <c:pt idx="20">
                  <c:v>0.30138160000000003</c:v>
                </c:pt>
                <c:pt idx="21">
                  <c:v>0.247061</c:v>
                </c:pt>
                <c:pt idx="22">
                  <c:v>0.2139403</c:v>
                </c:pt>
                <c:pt idx="23">
                  <c:v>0.1169029</c:v>
                </c:pt>
                <c:pt idx="24">
                  <c:v>0.18346390000000001</c:v>
                </c:pt>
                <c:pt idx="25">
                  <c:v>0.23483470000000001</c:v>
                </c:pt>
                <c:pt idx="26">
                  <c:v>0.2066915</c:v>
                </c:pt>
                <c:pt idx="27">
                  <c:v>0.15193470000000001</c:v>
                </c:pt>
                <c:pt idx="28">
                  <c:v>0.31652419999999998</c:v>
                </c:pt>
                <c:pt idx="29">
                  <c:v>0.13511629999999999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BD6-4806-93B8-86331C5A45DF}"/>
            </c:ext>
          </c:extLst>
        </c:ser>
        <c:ser>
          <c:idx val="2"/>
          <c:order val="2"/>
          <c:tx>
            <c:v>upper</c:v>
          </c:tx>
          <c:spPr>
            <a:ln w="3175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'overleving ad'!$E$2:$AH$2</c:f>
              <c:numCache>
                <c:formatCode>General</c:formatCode>
                <c:ptCount val="30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  <c:pt idx="25">
                  <c:v>2019</c:v>
                </c:pt>
                <c:pt idx="26">
                  <c:v>2020</c:v>
                </c:pt>
                <c:pt idx="27">
                  <c:v>2021</c:v>
                </c:pt>
                <c:pt idx="28">
                  <c:v>2022</c:v>
                </c:pt>
                <c:pt idx="29">
                  <c:v>2023</c:v>
                </c:pt>
              </c:numCache>
            </c:numRef>
          </c:xVal>
          <c:yVal>
            <c:numRef>
              <c:f>'overleving ad'!$E$14:$AH$14</c:f>
              <c:numCache>
                <c:formatCode>0.00</c:formatCode>
                <c:ptCount val="30"/>
                <c:pt idx="1">
                  <c:v>0.78871040000000003</c:v>
                </c:pt>
                <c:pt idx="2">
                  <c:v>0.69817130000000005</c:v>
                </c:pt>
                <c:pt idx="3">
                  <c:v>0.49322179999999999</c:v>
                </c:pt>
                <c:pt idx="4">
                  <c:v>0.48453560000000001</c:v>
                </c:pt>
                <c:pt idx="5">
                  <c:v>0.59224690000000002</c:v>
                </c:pt>
                <c:pt idx="6">
                  <c:v>0.5597512</c:v>
                </c:pt>
                <c:pt idx="7">
                  <c:v>0.96748670000000003</c:v>
                </c:pt>
                <c:pt idx="8">
                  <c:v>0.48220059999999998</c:v>
                </c:pt>
                <c:pt idx="9">
                  <c:v>0.41596420000000001</c:v>
                </c:pt>
                <c:pt idx="10">
                  <c:v>0.42195660000000001</c:v>
                </c:pt>
                <c:pt idx="11">
                  <c:v>0.44248490000000001</c:v>
                </c:pt>
                <c:pt idx="12">
                  <c:v>0.35658790000000001</c:v>
                </c:pt>
                <c:pt idx="13">
                  <c:v>0.66070680000000004</c:v>
                </c:pt>
                <c:pt idx="14">
                  <c:v>0.33747080000000002</c:v>
                </c:pt>
                <c:pt idx="15">
                  <c:v>0.33641359999999998</c:v>
                </c:pt>
                <c:pt idx="16">
                  <c:v>0.52522279999999999</c:v>
                </c:pt>
                <c:pt idx="17">
                  <c:v>0.48663099999999998</c:v>
                </c:pt>
                <c:pt idx="18">
                  <c:v>0.44697399999999998</c:v>
                </c:pt>
                <c:pt idx="19">
                  <c:v>0.71225760000000005</c:v>
                </c:pt>
                <c:pt idx="20">
                  <c:v>0.67601199999999995</c:v>
                </c:pt>
                <c:pt idx="21">
                  <c:v>0.55585459999999998</c:v>
                </c:pt>
                <c:pt idx="22">
                  <c:v>0.51633600000000002</c:v>
                </c:pt>
                <c:pt idx="23">
                  <c:v>0.36134889999999997</c:v>
                </c:pt>
                <c:pt idx="24">
                  <c:v>0.49682609999999999</c:v>
                </c:pt>
                <c:pt idx="25">
                  <c:v>0.51904969999999995</c:v>
                </c:pt>
                <c:pt idx="26">
                  <c:v>0.46218429999999999</c:v>
                </c:pt>
                <c:pt idx="27">
                  <c:v>0.35455769999999998</c:v>
                </c:pt>
                <c:pt idx="28">
                  <c:v>0.68451459999999997</c:v>
                </c:pt>
                <c:pt idx="29">
                  <c:v>0.38608609999999999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BD6-4806-93B8-86331C5A45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99724208"/>
        <c:axId val="699724600"/>
      </c:scatterChart>
      <c:valAx>
        <c:axId val="699724208"/>
        <c:scaling>
          <c:orientation val="minMax"/>
          <c:max val="2023"/>
          <c:min val="1996"/>
        </c:scaling>
        <c:delete val="0"/>
        <c:axPos val="b"/>
        <c:numFmt formatCode="General" sourceLinked="1"/>
        <c:majorTickMark val="out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699724600"/>
        <c:crosses val="autoZero"/>
        <c:crossBetween val="midCat"/>
        <c:majorUnit val="3"/>
        <c:minorUnit val="1"/>
      </c:valAx>
      <c:valAx>
        <c:axId val="699724600"/>
        <c:scaling>
          <c:orientation val="minMax"/>
          <c:max val="1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l-NL"/>
                  <a:t>jaarlijkse overlevingskans</a:t>
                </a:r>
              </a:p>
            </c:rich>
          </c:tx>
          <c:layout>
            <c:manualLayout>
              <c:xMode val="edge"/>
              <c:yMode val="edge"/>
              <c:x val="1.5625E-2"/>
              <c:y val="0.24278556089579711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699724208"/>
        <c:crosses val="autoZero"/>
        <c:crossBetween val="midCat"/>
        <c:majorUnit val="0.2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4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NL"/>
    </a:p>
  </c:txPr>
  <c:printSettings>
    <c:headerFooter alignWithMargins="0"/>
    <c:pageMargins b="1" l="0.75" r="0.75" t="1" header="0.5" footer="0.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nl-NL"/>
              <a:t>Roodborst
reproductie</a:t>
            </a:r>
          </a:p>
        </c:rich>
      </c:tx>
      <c:layout>
        <c:manualLayout>
          <c:xMode val="edge"/>
          <c:yMode val="edge"/>
          <c:x val="0.38244569258194261"/>
          <c:y val="1.98411443111095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622307023908701"/>
          <c:y val="0.15476250450499326"/>
          <c:w val="0.78167817759981373"/>
          <c:h val="0.73809809840842944"/>
        </c:manualLayout>
      </c:layout>
      <c:scatterChart>
        <c:scatterStyle val="lineMarker"/>
        <c:varyColors val="0"/>
        <c:ser>
          <c:idx val="0"/>
          <c:order val="0"/>
          <c:tx>
            <c:v>index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Pt>
            <c:idx val="0"/>
            <c:marker>
              <c:spPr>
                <a:solidFill>
                  <a:schemeClr val="bg1">
                    <a:lumMod val="65000"/>
                  </a:schemeClr>
                </a:solidFill>
                <a:ln>
                  <a:solidFill>
                    <a:srgbClr val="000000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4E82-4F94-9F93-BE1BD8F20704}"/>
              </c:ext>
            </c:extLst>
          </c:dPt>
          <c:dPt>
            <c:idx val="1"/>
            <c:marker>
              <c:spPr>
                <a:solidFill>
                  <a:schemeClr val="bg1">
                    <a:lumMod val="65000"/>
                  </a:schemeClr>
                </a:solidFill>
                <a:ln>
                  <a:solidFill>
                    <a:srgbClr val="000000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4E82-4F94-9F93-BE1BD8F20704}"/>
              </c:ext>
            </c:extLst>
          </c:dPt>
          <c:xVal>
            <c:numRef>
              <c:f>reproductie!$E$2:$AI$2</c:f>
              <c:numCache>
                <c:formatCode>General</c:formatCode>
                <c:ptCount val="31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  <c:pt idx="25">
                  <c:v>2019</c:v>
                </c:pt>
                <c:pt idx="26">
                  <c:v>2020</c:v>
                </c:pt>
                <c:pt idx="27">
                  <c:v>2021</c:v>
                </c:pt>
                <c:pt idx="28">
                  <c:v>2022</c:v>
                </c:pt>
                <c:pt idx="29">
                  <c:v>2023</c:v>
                </c:pt>
                <c:pt idx="30">
                  <c:v>2024</c:v>
                </c:pt>
              </c:numCache>
            </c:numRef>
          </c:xVal>
          <c:yVal>
            <c:numRef>
              <c:f>reproductie!$E$12:$AI$12</c:f>
              <c:numCache>
                <c:formatCode>0.00</c:formatCode>
                <c:ptCount val="31"/>
                <c:pt idx="0">
                  <c:v>0.13766141134943599</c:v>
                </c:pt>
                <c:pt idx="1">
                  <c:v>7.2386422915233006E-2</c:v>
                </c:pt>
                <c:pt idx="2">
                  <c:v>6.0778493659250699E-2</c:v>
                </c:pt>
                <c:pt idx="3">
                  <c:v>9.6825321427011002E-2</c:v>
                </c:pt>
                <c:pt idx="4">
                  <c:v>0.11262586186946801</c:v>
                </c:pt>
                <c:pt idx="5">
                  <c:v>9.0935182000649095E-2</c:v>
                </c:pt>
                <c:pt idx="6">
                  <c:v>8.7375172771834805E-2</c:v>
                </c:pt>
                <c:pt idx="7">
                  <c:v>9.80891265451138E-2</c:v>
                </c:pt>
                <c:pt idx="8">
                  <c:v>7.73943297900309E-2</c:v>
                </c:pt>
                <c:pt idx="9">
                  <c:v>2.4892421348588101E-2</c:v>
                </c:pt>
                <c:pt idx="10">
                  <c:v>6.5833306994227403E-2</c:v>
                </c:pt>
                <c:pt idx="11">
                  <c:v>9.5870370052950904E-2</c:v>
                </c:pt>
                <c:pt idx="12">
                  <c:v>7.5450077411086197E-2</c:v>
                </c:pt>
                <c:pt idx="13">
                  <c:v>6.1416924718524397E-2</c:v>
                </c:pt>
                <c:pt idx="14">
                  <c:v>5.6883011123550001E-2</c:v>
                </c:pt>
                <c:pt idx="15">
                  <c:v>9.97974369552104E-2</c:v>
                </c:pt>
                <c:pt idx="16">
                  <c:v>8.0450143464958407E-2</c:v>
                </c:pt>
                <c:pt idx="17">
                  <c:v>0.111900120900555</c:v>
                </c:pt>
                <c:pt idx="18">
                  <c:v>6.5826574252872805E-2</c:v>
                </c:pt>
                <c:pt idx="19">
                  <c:v>6.8432773698161198E-2</c:v>
                </c:pt>
                <c:pt idx="20">
                  <c:v>9.0757677975824305E-2</c:v>
                </c:pt>
                <c:pt idx="21">
                  <c:v>7.6599990138430496E-2</c:v>
                </c:pt>
                <c:pt idx="22">
                  <c:v>6.2619061748831806E-2</c:v>
                </c:pt>
                <c:pt idx="23">
                  <c:v>7.7378818210584205E-2</c:v>
                </c:pt>
                <c:pt idx="24">
                  <c:v>8.3228278392020599E-2</c:v>
                </c:pt>
                <c:pt idx="25">
                  <c:v>5.3124157537498301E-2</c:v>
                </c:pt>
                <c:pt idx="26">
                  <c:v>7.2356369513662297E-2</c:v>
                </c:pt>
                <c:pt idx="27">
                  <c:v>4.44417496272769E-2</c:v>
                </c:pt>
                <c:pt idx="28">
                  <c:v>8.6287494488720695E-2</c:v>
                </c:pt>
                <c:pt idx="29">
                  <c:v>6.0723255985014497E-2</c:v>
                </c:pt>
                <c:pt idx="30">
                  <c:v>9.4324526567290595E-2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E82-4F94-9F93-BE1BD8F20704}"/>
            </c:ext>
          </c:extLst>
        </c:ser>
        <c:ser>
          <c:idx val="1"/>
          <c:order val="1"/>
          <c:spPr>
            <a:ln w="3175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reproductie!$E$2:$AI$2</c:f>
              <c:numCache>
                <c:formatCode>General</c:formatCode>
                <c:ptCount val="31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  <c:pt idx="25">
                  <c:v>2019</c:v>
                </c:pt>
                <c:pt idx="26">
                  <c:v>2020</c:v>
                </c:pt>
                <c:pt idx="27">
                  <c:v>2021</c:v>
                </c:pt>
                <c:pt idx="28">
                  <c:v>2022</c:v>
                </c:pt>
                <c:pt idx="29">
                  <c:v>2023</c:v>
                </c:pt>
                <c:pt idx="30">
                  <c:v>2024</c:v>
                </c:pt>
              </c:numCache>
            </c:numRef>
          </c:xVal>
          <c:yVal>
            <c:numRef>
              <c:f>reproductie!$E$13:$AI$13</c:f>
              <c:numCache>
                <c:formatCode>0.00</c:formatCode>
                <c:ptCount val="31"/>
                <c:pt idx="0">
                  <c:v>2.385255888259E-3</c:v>
                </c:pt>
                <c:pt idx="1">
                  <c:v>1.4106175291861E-3</c:v>
                </c:pt>
                <c:pt idx="2">
                  <c:v>1.2007158025826501E-3</c:v>
                </c:pt>
                <c:pt idx="3">
                  <c:v>1.91274769712247E-3</c:v>
                </c:pt>
                <c:pt idx="4">
                  <c:v>2.2344947855163699E-3</c:v>
                </c:pt>
                <c:pt idx="5">
                  <c:v>1.80454522715917E-3</c:v>
                </c:pt>
                <c:pt idx="6">
                  <c:v>1.7342986710772101E-3</c:v>
                </c:pt>
                <c:pt idx="7">
                  <c:v>1.9358496725629601E-3</c:v>
                </c:pt>
                <c:pt idx="8">
                  <c:v>1.53276089159159E-3</c:v>
                </c:pt>
                <c:pt idx="9">
                  <c:v>4.9431428623276799E-4</c:v>
                </c:pt>
                <c:pt idx="10">
                  <c:v>1.30629635652503E-3</c:v>
                </c:pt>
                <c:pt idx="11">
                  <c:v>1.8981485073810199E-3</c:v>
                </c:pt>
                <c:pt idx="12">
                  <c:v>1.49432448062708E-3</c:v>
                </c:pt>
                <c:pt idx="13">
                  <c:v>1.22005261199239E-3</c:v>
                </c:pt>
                <c:pt idx="14">
                  <c:v>1.1306078112375999E-3</c:v>
                </c:pt>
                <c:pt idx="15">
                  <c:v>1.9776478952497701E-3</c:v>
                </c:pt>
                <c:pt idx="16">
                  <c:v>1.5955757035866201E-3</c:v>
                </c:pt>
                <c:pt idx="17">
                  <c:v>2.2139923250033599E-3</c:v>
                </c:pt>
                <c:pt idx="18">
                  <c:v>1.30408026067338E-3</c:v>
                </c:pt>
                <c:pt idx="19">
                  <c:v>1.3582652003793899E-3</c:v>
                </c:pt>
                <c:pt idx="20">
                  <c:v>1.80435306167722E-3</c:v>
                </c:pt>
                <c:pt idx="21">
                  <c:v>1.52330755303175E-3</c:v>
                </c:pt>
                <c:pt idx="22">
                  <c:v>1.2448365486409901E-3</c:v>
                </c:pt>
                <c:pt idx="23">
                  <c:v>1.5368642170711299E-3</c:v>
                </c:pt>
                <c:pt idx="24">
                  <c:v>1.65451793179155E-3</c:v>
                </c:pt>
                <c:pt idx="25">
                  <c:v>1.05819577082842E-3</c:v>
                </c:pt>
                <c:pt idx="26">
                  <c:v>1.4399907420555699E-3</c:v>
                </c:pt>
                <c:pt idx="27">
                  <c:v>8.8515460634479098E-4</c:v>
                </c:pt>
                <c:pt idx="28">
                  <c:v>1.7163015297492099E-3</c:v>
                </c:pt>
                <c:pt idx="29">
                  <c:v>1.207775381368E-3</c:v>
                </c:pt>
                <c:pt idx="30">
                  <c:v>1.8699700967556201E-3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E82-4F94-9F93-BE1BD8F20704}"/>
            </c:ext>
          </c:extLst>
        </c:ser>
        <c:ser>
          <c:idx val="2"/>
          <c:order val="2"/>
          <c:spPr>
            <a:ln w="3175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reproductie!$E$2:$AI$2</c:f>
              <c:numCache>
                <c:formatCode>General</c:formatCode>
                <c:ptCount val="31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  <c:pt idx="25">
                  <c:v>2019</c:v>
                </c:pt>
                <c:pt idx="26">
                  <c:v>2020</c:v>
                </c:pt>
                <c:pt idx="27">
                  <c:v>2021</c:v>
                </c:pt>
                <c:pt idx="28">
                  <c:v>2022</c:v>
                </c:pt>
                <c:pt idx="29">
                  <c:v>2023</c:v>
                </c:pt>
                <c:pt idx="30">
                  <c:v>2024</c:v>
                </c:pt>
              </c:numCache>
            </c:numRef>
          </c:xVal>
          <c:yVal>
            <c:numRef>
              <c:f>reproductie!$E$14:$AI$14</c:f>
              <c:numCache>
                <c:formatCode>0.00</c:formatCode>
                <c:ptCount val="31"/>
                <c:pt idx="0">
                  <c:v>1.47770302747344</c:v>
                </c:pt>
                <c:pt idx="1">
                  <c:v>0.52619281971324305</c:v>
                </c:pt>
                <c:pt idx="2">
                  <c:v>0.419796870635116</c:v>
                </c:pt>
                <c:pt idx="3">
                  <c:v>0.66933956830735697</c:v>
                </c:pt>
                <c:pt idx="4">
                  <c:v>0.76663099894572095</c:v>
                </c:pt>
                <c:pt idx="5">
                  <c:v>0.61811037879284403</c:v>
                </c:pt>
                <c:pt idx="6">
                  <c:v>0.59333796331365996</c:v>
                </c:pt>
                <c:pt idx="7">
                  <c:v>0.68052654740086505</c:v>
                </c:pt>
                <c:pt idx="8">
                  <c:v>0.52982839146913596</c:v>
                </c:pt>
                <c:pt idx="9">
                  <c:v>0.16852382270169</c:v>
                </c:pt>
                <c:pt idx="10">
                  <c:v>0.44729810551819699</c:v>
                </c:pt>
                <c:pt idx="11">
                  <c:v>0.65697469588569901</c:v>
                </c:pt>
                <c:pt idx="12">
                  <c:v>0.51639179097463705</c:v>
                </c:pt>
                <c:pt idx="13">
                  <c:v>0.41550591213397903</c:v>
                </c:pt>
                <c:pt idx="14">
                  <c:v>0.383935674510747</c:v>
                </c:pt>
                <c:pt idx="15">
                  <c:v>0.68156783639846297</c:v>
                </c:pt>
                <c:pt idx="16">
                  <c:v>0.54768466100005397</c:v>
                </c:pt>
                <c:pt idx="17">
                  <c:v>0.76888761437775299</c:v>
                </c:pt>
                <c:pt idx="18">
                  <c:v>0.450011326599843</c:v>
                </c:pt>
                <c:pt idx="19">
                  <c:v>0.46453350642673003</c:v>
                </c:pt>
                <c:pt idx="20">
                  <c:v>0.61223290335431402</c:v>
                </c:pt>
                <c:pt idx="21">
                  <c:v>0.51618514359579803</c:v>
                </c:pt>
                <c:pt idx="22">
                  <c:v>0.42252107588115301</c:v>
                </c:pt>
                <c:pt idx="23">
                  <c:v>0.52391480748456298</c:v>
                </c:pt>
                <c:pt idx="24">
                  <c:v>0.56181692504596903</c:v>
                </c:pt>
                <c:pt idx="25">
                  <c:v>0.35570596928077203</c:v>
                </c:pt>
                <c:pt idx="26">
                  <c:v>0.486184771375268</c:v>
                </c:pt>
                <c:pt idx="27">
                  <c:v>0.29758152553858602</c:v>
                </c:pt>
                <c:pt idx="28">
                  <c:v>0.58099905741720004</c:v>
                </c:pt>
                <c:pt idx="29">
                  <c:v>0.40890896969663298</c:v>
                </c:pt>
                <c:pt idx="30">
                  <c:v>0.64313565652898796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E82-4F94-9F93-BE1BD8F207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99725384"/>
        <c:axId val="699723032"/>
      </c:scatterChart>
      <c:valAx>
        <c:axId val="699725384"/>
        <c:scaling>
          <c:orientation val="minMax"/>
          <c:max val="2024"/>
          <c:min val="1996"/>
        </c:scaling>
        <c:delete val="0"/>
        <c:axPos val="b"/>
        <c:numFmt formatCode="General" sourceLinked="1"/>
        <c:majorTickMark val="out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699723032"/>
        <c:crosses val="autoZero"/>
        <c:crossBetween val="midCat"/>
        <c:majorUnit val="3"/>
        <c:minorUnit val="1"/>
      </c:valAx>
      <c:valAx>
        <c:axId val="699723032"/>
        <c:scaling>
          <c:orientation val="minMax"/>
          <c:max val="0.8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l-NL"/>
                  <a:t>reproductie-index</a:t>
                </a:r>
              </a:p>
            </c:rich>
          </c:tx>
          <c:layout>
            <c:manualLayout>
              <c:xMode val="edge"/>
              <c:yMode val="edge"/>
              <c:x val="1.5673859880142971E-2"/>
              <c:y val="0.34127107474011165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699725384"/>
        <c:crosses val="autoZero"/>
        <c:crossBetween val="midCat"/>
        <c:majorUnit val="0.2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4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NL"/>
    </a:p>
  </c:txPr>
  <c:printSettings>
    <c:headerFooter alignWithMargins="0"/>
    <c:pageMargins b="1" l="0.75" r="0.75" t="1" header="0.5" footer="0.5"/>
    <c:pageSetup orientation="landscape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nl-NL"/>
              <a:t>Blauwborst
reproductie</a:t>
            </a:r>
          </a:p>
        </c:rich>
      </c:tx>
      <c:layout>
        <c:manualLayout>
          <c:xMode val="edge"/>
          <c:yMode val="edge"/>
          <c:x val="0.38244569258194261"/>
          <c:y val="1.98411443111095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622307023908701"/>
          <c:y val="0.15476250450499326"/>
          <c:w val="0.78167817759981373"/>
          <c:h val="0.73809809840842944"/>
        </c:manualLayout>
      </c:layout>
      <c:scatterChart>
        <c:scatterStyle val="lineMarker"/>
        <c:varyColors val="0"/>
        <c:ser>
          <c:idx val="0"/>
          <c:order val="0"/>
          <c:tx>
            <c:v>index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Pt>
            <c:idx val="0"/>
            <c:marker>
              <c:spPr>
                <a:solidFill>
                  <a:schemeClr val="bg1">
                    <a:lumMod val="65000"/>
                  </a:schemeClr>
                </a:solidFill>
                <a:ln>
                  <a:solidFill>
                    <a:srgbClr val="000000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D1F6-4B71-BE6F-8FF1BD5BD69C}"/>
              </c:ext>
            </c:extLst>
          </c:dPt>
          <c:dPt>
            <c:idx val="1"/>
            <c:marker>
              <c:spPr>
                <a:solidFill>
                  <a:schemeClr val="bg1">
                    <a:lumMod val="65000"/>
                  </a:schemeClr>
                </a:solidFill>
                <a:ln>
                  <a:solidFill>
                    <a:srgbClr val="000000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D1F6-4B71-BE6F-8FF1BD5BD69C}"/>
              </c:ext>
            </c:extLst>
          </c:dPt>
          <c:xVal>
            <c:numRef>
              <c:f>reproductie!$E$2:$AI$2</c:f>
              <c:numCache>
                <c:formatCode>General</c:formatCode>
                <c:ptCount val="31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  <c:pt idx="25">
                  <c:v>2019</c:v>
                </c:pt>
                <c:pt idx="26">
                  <c:v>2020</c:v>
                </c:pt>
                <c:pt idx="27">
                  <c:v>2021</c:v>
                </c:pt>
                <c:pt idx="28">
                  <c:v>2022</c:v>
                </c:pt>
                <c:pt idx="29">
                  <c:v>2023</c:v>
                </c:pt>
                <c:pt idx="30">
                  <c:v>2024</c:v>
                </c:pt>
              </c:numCache>
            </c:numRef>
          </c:xVal>
          <c:yVal>
            <c:numRef>
              <c:f>reproductie!$E$15:$AI$15</c:f>
              <c:numCache>
                <c:formatCode>0.00</c:formatCode>
                <c:ptCount val="31"/>
                <c:pt idx="0">
                  <c:v>1.12207546992714</c:v>
                </c:pt>
                <c:pt idx="1">
                  <c:v>0.83648934110502104</c:v>
                </c:pt>
                <c:pt idx="2">
                  <c:v>0.83162263545767001</c:v>
                </c:pt>
                <c:pt idx="3">
                  <c:v>1.08476657793334</c:v>
                </c:pt>
                <c:pt idx="4">
                  <c:v>0.79231635951784596</c:v>
                </c:pt>
                <c:pt idx="5">
                  <c:v>1.1273892777781001</c:v>
                </c:pt>
                <c:pt idx="6">
                  <c:v>0.88399584112884699</c:v>
                </c:pt>
                <c:pt idx="7">
                  <c:v>0.78609472955721904</c:v>
                </c:pt>
                <c:pt idx="8">
                  <c:v>1.0919324631603999</c:v>
                </c:pt>
                <c:pt idx="9">
                  <c:v>0.99688153291454196</c:v>
                </c:pt>
                <c:pt idx="10">
                  <c:v>1.1614819464086199</c:v>
                </c:pt>
                <c:pt idx="11">
                  <c:v>0.73770094518469898</c:v>
                </c:pt>
                <c:pt idx="12">
                  <c:v>0.71490884879565597</c:v>
                </c:pt>
                <c:pt idx="13">
                  <c:v>0.63096180126908796</c:v>
                </c:pt>
                <c:pt idx="14">
                  <c:v>1.0210890447980401</c:v>
                </c:pt>
                <c:pt idx="15">
                  <c:v>1.59407369976782</c:v>
                </c:pt>
                <c:pt idx="16">
                  <c:v>1.2004615348004199</c:v>
                </c:pt>
                <c:pt idx="17">
                  <c:v>1.03331734820693</c:v>
                </c:pt>
                <c:pt idx="18">
                  <c:v>0.71413829492284597</c:v>
                </c:pt>
                <c:pt idx="19">
                  <c:v>0.81550599214745401</c:v>
                </c:pt>
                <c:pt idx="20">
                  <c:v>1.01420056467179</c:v>
                </c:pt>
                <c:pt idx="21">
                  <c:v>0.69399760075762895</c:v>
                </c:pt>
                <c:pt idx="22">
                  <c:v>0.59341709522299702</c:v>
                </c:pt>
                <c:pt idx="23">
                  <c:v>1.27255328387831</c:v>
                </c:pt>
                <c:pt idx="24">
                  <c:v>0.86091088072479405</c:v>
                </c:pt>
                <c:pt idx="25">
                  <c:v>0.83257120648917005</c:v>
                </c:pt>
                <c:pt idx="26">
                  <c:v>0.748115008163173</c:v>
                </c:pt>
                <c:pt idx="27">
                  <c:v>0.65818841682417994</c:v>
                </c:pt>
                <c:pt idx="28">
                  <c:v>0.71483522164501401</c:v>
                </c:pt>
                <c:pt idx="29">
                  <c:v>0.642476372244979</c:v>
                </c:pt>
                <c:pt idx="30">
                  <c:v>0.59997369992494898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1F6-4B71-BE6F-8FF1BD5BD69C}"/>
            </c:ext>
          </c:extLst>
        </c:ser>
        <c:ser>
          <c:idx val="1"/>
          <c:order val="1"/>
          <c:spPr>
            <a:ln w="3175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reproductie!$E$2:$AI$2</c:f>
              <c:numCache>
                <c:formatCode>General</c:formatCode>
                <c:ptCount val="31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  <c:pt idx="25">
                  <c:v>2019</c:v>
                </c:pt>
                <c:pt idx="26">
                  <c:v>2020</c:v>
                </c:pt>
                <c:pt idx="27">
                  <c:v>2021</c:v>
                </c:pt>
                <c:pt idx="28">
                  <c:v>2022</c:v>
                </c:pt>
                <c:pt idx="29">
                  <c:v>2023</c:v>
                </c:pt>
                <c:pt idx="30">
                  <c:v>2024</c:v>
                </c:pt>
              </c:numCache>
            </c:numRef>
          </c:xVal>
          <c:yVal>
            <c:numRef>
              <c:f>reproductie!$E$16:$AI$16</c:f>
              <c:numCache>
                <c:formatCode>0.00</c:formatCode>
                <c:ptCount val="31"/>
                <c:pt idx="0">
                  <c:v>0.54302569902778097</c:v>
                </c:pt>
                <c:pt idx="1">
                  <c:v>0.50125359195424302</c:v>
                </c:pt>
                <c:pt idx="2">
                  <c:v>0.49510912213344599</c:v>
                </c:pt>
                <c:pt idx="3">
                  <c:v>0.70427235182025205</c:v>
                </c:pt>
                <c:pt idx="4">
                  <c:v>0.49819922915583098</c:v>
                </c:pt>
                <c:pt idx="5">
                  <c:v>0.74712564891783795</c:v>
                </c:pt>
                <c:pt idx="6">
                  <c:v>0.57750309084975504</c:v>
                </c:pt>
                <c:pt idx="7">
                  <c:v>0.52563989592053395</c:v>
                </c:pt>
                <c:pt idx="8">
                  <c:v>0.76615287931242004</c:v>
                </c:pt>
                <c:pt idx="9">
                  <c:v>0.71085068785584204</c:v>
                </c:pt>
                <c:pt idx="10">
                  <c:v>0.81789512425118205</c:v>
                </c:pt>
                <c:pt idx="11">
                  <c:v>0.49884338965728697</c:v>
                </c:pt>
                <c:pt idx="12">
                  <c:v>0.47056991241997498</c:v>
                </c:pt>
                <c:pt idx="13">
                  <c:v>0.40676081205875902</c:v>
                </c:pt>
                <c:pt idx="14">
                  <c:v>0.70090072103246903</c:v>
                </c:pt>
                <c:pt idx="15">
                  <c:v>1.1075545289144</c:v>
                </c:pt>
                <c:pt idx="16">
                  <c:v>0.84269379908086495</c:v>
                </c:pt>
                <c:pt idx="17">
                  <c:v>0.74301178688813996</c:v>
                </c:pt>
                <c:pt idx="18">
                  <c:v>0.50060696455297105</c:v>
                </c:pt>
                <c:pt idx="19">
                  <c:v>0.56975898252372104</c:v>
                </c:pt>
                <c:pt idx="20">
                  <c:v>0.71628787691269802</c:v>
                </c:pt>
                <c:pt idx="21">
                  <c:v>0.47332183116093801</c:v>
                </c:pt>
                <c:pt idx="22">
                  <c:v>0.40834480558512098</c:v>
                </c:pt>
                <c:pt idx="23">
                  <c:v>0.89817837009844903</c:v>
                </c:pt>
                <c:pt idx="24">
                  <c:v>0.57161005338031301</c:v>
                </c:pt>
                <c:pt idx="25">
                  <c:v>0.559284054715671</c:v>
                </c:pt>
                <c:pt idx="26">
                  <c:v>0.521133682910354</c:v>
                </c:pt>
                <c:pt idx="27">
                  <c:v>0.450439122995765</c:v>
                </c:pt>
                <c:pt idx="28">
                  <c:v>0.48457185583221102</c:v>
                </c:pt>
                <c:pt idx="29">
                  <c:v>0.42417272093740699</c:v>
                </c:pt>
                <c:pt idx="30">
                  <c:v>0.39626740098841601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1F6-4B71-BE6F-8FF1BD5BD69C}"/>
            </c:ext>
          </c:extLst>
        </c:ser>
        <c:ser>
          <c:idx val="2"/>
          <c:order val="2"/>
          <c:spPr>
            <a:ln w="3175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reproductie!$E$2:$AI$2</c:f>
              <c:numCache>
                <c:formatCode>General</c:formatCode>
                <c:ptCount val="31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  <c:pt idx="25">
                  <c:v>2019</c:v>
                </c:pt>
                <c:pt idx="26">
                  <c:v>2020</c:v>
                </c:pt>
                <c:pt idx="27">
                  <c:v>2021</c:v>
                </c:pt>
                <c:pt idx="28">
                  <c:v>2022</c:v>
                </c:pt>
                <c:pt idx="29">
                  <c:v>2023</c:v>
                </c:pt>
                <c:pt idx="30">
                  <c:v>2024</c:v>
                </c:pt>
              </c:numCache>
            </c:numRef>
          </c:xVal>
          <c:yVal>
            <c:numRef>
              <c:f>reproductie!$E$17:$AI$17</c:f>
              <c:numCache>
                <c:formatCode>0.00</c:formatCode>
                <c:ptCount val="31"/>
                <c:pt idx="0">
                  <c:v>2.3540188324133799</c:v>
                </c:pt>
                <c:pt idx="1">
                  <c:v>1.3929896190778199</c:v>
                </c:pt>
                <c:pt idx="2">
                  <c:v>1.3944990116109199</c:v>
                </c:pt>
                <c:pt idx="3">
                  <c:v>1.67276838815741</c:v>
                </c:pt>
                <c:pt idx="4">
                  <c:v>1.25597069153608</c:v>
                </c:pt>
                <c:pt idx="5">
                  <c:v>1.7018816675277999</c:v>
                </c:pt>
                <c:pt idx="6">
                  <c:v>1.3483725051067299</c:v>
                </c:pt>
                <c:pt idx="7">
                  <c:v>1.17147987764545</c:v>
                </c:pt>
                <c:pt idx="8">
                  <c:v>1.5560078560159201</c:v>
                </c:pt>
                <c:pt idx="9">
                  <c:v>1.3968819363673399</c:v>
                </c:pt>
                <c:pt idx="10">
                  <c:v>1.64908617320826</c:v>
                </c:pt>
                <c:pt idx="11">
                  <c:v>1.0865093184658301</c:v>
                </c:pt>
                <c:pt idx="12">
                  <c:v>1.08014105788266</c:v>
                </c:pt>
                <c:pt idx="13">
                  <c:v>0.96981763437044</c:v>
                </c:pt>
                <c:pt idx="14">
                  <c:v>1.4860133461038301</c:v>
                </c:pt>
                <c:pt idx="15">
                  <c:v>2.2998345046913502</c:v>
                </c:pt>
                <c:pt idx="16">
                  <c:v>1.7100408713792401</c:v>
                </c:pt>
                <c:pt idx="17">
                  <c:v>1.4360267003051601</c:v>
                </c:pt>
                <c:pt idx="18">
                  <c:v>1.01520474702703</c:v>
                </c:pt>
                <c:pt idx="19">
                  <c:v>1.1644020589347399</c:v>
                </c:pt>
                <c:pt idx="20">
                  <c:v>1.4349625220545099</c:v>
                </c:pt>
                <c:pt idx="21">
                  <c:v>1.01319761344336</c:v>
                </c:pt>
                <c:pt idx="22">
                  <c:v>0.85780078278760497</c:v>
                </c:pt>
                <c:pt idx="23">
                  <c:v>1.8046425579212899</c:v>
                </c:pt>
                <c:pt idx="24">
                  <c:v>1.2923940995246599</c:v>
                </c:pt>
                <c:pt idx="25">
                  <c:v>1.2354243750974501</c:v>
                </c:pt>
                <c:pt idx="26">
                  <c:v>1.0705357884042499</c:v>
                </c:pt>
                <c:pt idx="27">
                  <c:v>0.95708070752152496</c:v>
                </c:pt>
                <c:pt idx="28">
                  <c:v>1.0500128838556699</c:v>
                </c:pt>
                <c:pt idx="29">
                  <c:v>0.96666675979577499</c:v>
                </c:pt>
                <c:pt idx="30">
                  <c:v>0.90145733450210497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1F6-4B71-BE6F-8FF1BD5BD6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99722248"/>
        <c:axId val="699717544"/>
      </c:scatterChart>
      <c:valAx>
        <c:axId val="699722248"/>
        <c:scaling>
          <c:orientation val="minMax"/>
          <c:max val="2024"/>
          <c:min val="1996"/>
        </c:scaling>
        <c:delete val="0"/>
        <c:axPos val="b"/>
        <c:numFmt formatCode="General" sourceLinked="1"/>
        <c:majorTickMark val="out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699717544"/>
        <c:crosses val="autoZero"/>
        <c:crossBetween val="midCat"/>
        <c:majorUnit val="3"/>
        <c:minorUnit val="1"/>
      </c:valAx>
      <c:valAx>
        <c:axId val="699717544"/>
        <c:scaling>
          <c:orientation val="minMax"/>
          <c:max val="2.5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l-NL"/>
                  <a:t>reproductie-index</a:t>
                </a:r>
              </a:p>
            </c:rich>
          </c:tx>
          <c:layout>
            <c:manualLayout>
              <c:xMode val="edge"/>
              <c:yMode val="edge"/>
              <c:x val="1.5673859880142971E-2"/>
              <c:y val="0.34127107474011165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699722248"/>
        <c:crosses val="autoZero"/>
        <c:crossBetween val="midCat"/>
        <c:majorUnit val="0.5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4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NL"/>
    </a:p>
  </c:txPr>
  <c:printSettings>
    <c:headerFooter alignWithMargins="0"/>
    <c:pageMargins b="1" l="0.75" r="0.75" t="1" header="0.5" footer="0.5"/>
    <c:pageSetup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nl-NL" sz="800" b="0" i="0" u="none" strike="noStrike" baseline="0">
                <a:effectLst/>
              </a:rPr>
              <a:t>Blauwborst</a:t>
            </a:r>
            <a:r>
              <a:rPr lang="nl-NL"/>
              <a:t>
overleving adult</a:t>
            </a:r>
          </a:p>
        </c:rich>
      </c:tx>
      <c:layout>
        <c:manualLayout>
          <c:xMode val="edge"/>
          <c:yMode val="edge"/>
          <c:x val="0.36081355809905208"/>
          <c:y val="1.984161070775243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937499999999999"/>
          <c:y val="0.15476250450499326"/>
          <c:w val="0.76875000000000004"/>
          <c:h val="0.73809809840842944"/>
        </c:manualLayout>
      </c:layout>
      <c:scatterChart>
        <c:scatterStyle val="lineMarker"/>
        <c:varyColors val="0"/>
        <c:ser>
          <c:idx val="0"/>
          <c:order val="0"/>
          <c:tx>
            <c:v>index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Pt>
            <c:idx val="0"/>
            <c:marker>
              <c:spPr>
                <a:solidFill>
                  <a:schemeClr val="bg1">
                    <a:lumMod val="65000"/>
                  </a:schemeClr>
                </a:solidFill>
                <a:ln>
                  <a:solidFill>
                    <a:srgbClr val="000000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B9B5-4BE7-BDD9-D81BD8E3BA0C}"/>
              </c:ext>
            </c:extLst>
          </c:dPt>
          <c:dPt>
            <c:idx val="1"/>
            <c:marker>
              <c:spPr>
                <a:solidFill>
                  <a:schemeClr val="bg1">
                    <a:lumMod val="65000"/>
                  </a:schemeClr>
                </a:solidFill>
                <a:ln>
                  <a:solidFill>
                    <a:srgbClr val="000000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B9B5-4BE7-BDD9-D81BD8E3BA0C}"/>
              </c:ext>
            </c:extLst>
          </c:dPt>
          <c:xVal>
            <c:numRef>
              <c:f>'overleving ad'!$E$2:$AH$2</c:f>
              <c:numCache>
                <c:formatCode>General</c:formatCode>
                <c:ptCount val="30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  <c:pt idx="25">
                  <c:v>2019</c:v>
                </c:pt>
                <c:pt idx="26">
                  <c:v>2020</c:v>
                </c:pt>
                <c:pt idx="27">
                  <c:v>2021</c:v>
                </c:pt>
                <c:pt idx="28">
                  <c:v>2022</c:v>
                </c:pt>
                <c:pt idx="29">
                  <c:v>2023</c:v>
                </c:pt>
              </c:numCache>
            </c:numRef>
          </c:xVal>
          <c:yVal>
            <c:numRef>
              <c:f>'overleving ad'!$E$15:$AH$15</c:f>
              <c:numCache>
                <c:formatCode>0.00</c:formatCode>
                <c:ptCount val="30"/>
                <c:pt idx="0">
                  <c:v>0.48727569999999998</c:v>
                </c:pt>
                <c:pt idx="1">
                  <c:v>0.53842190000000001</c:v>
                </c:pt>
                <c:pt idx="2">
                  <c:v>0.53735980000000005</c:v>
                </c:pt>
                <c:pt idx="3">
                  <c:v>0.74440079999999997</c:v>
                </c:pt>
                <c:pt idx="4">
                  <c:v>0.37842379999999998</c:v>
                </c:pt>
                <c:pt idx="5">
                  <c:v>0.63147240000000004</c:v>
                </c:pt>
                <c:pt idx="6">
                  <c:v>0.44801419999999997</c:v>
                </c:pt>
                <c:pt idx="7">
                  <c:v>0.75056750000000005</c:v>
                </c:pt>
                <c:pt idx="8">
                  <c:v>0.65049310000000005</c:v>
                </c:pt>
                <c:pt idx="9">
                  <c:v>0.4370156</c:v>
                </c:pt>
                <c:pt idx="10">
                  <c:v>0.37510189999999999</c:v>
                </c:pt>
                <c:pt idx="11">
                  <c:v>0.44149290000000002</c:v>
                </c:pt>
                <c:pt idx="12">
                  <c:v>0.56214799999999998</c:v>
                </c:pt>
                <c:pt idx="13">
                  <c:v>0.38348310000000002</c:v>
                </c:pt>
                <c:pt idx="14">
                  <c:v>0.51647050000000005</c:v>
                </c:pt>
                <c:pt idx="15">
                  <c:v>0.52865479999999998</c:v>
                </c:pt>
                <c:pt idx="16">
                  <c:v>0.59897020000000001</c:v>
                </c:pt>
                <c:pt idx="17">
                  <c:v>0.33812700000000001</c:v>
                </c:pt>
                <c:pt idx="18">
                  <c:v>0.49894119999999997</c:v>
                </c:pt>
                <c:pt idx="19">
                  <c:v>0.51799669999999998</c:v>
                </c:pt>
                <c:pt idx="20">
                  <c:v>0.46464539999999999</c:v>
                </c:pt>
                <c:pt idx="21">
                  <c:v>0.5218931</c:v>
                </c:pt>
                <c:pt idx="22">
                  <c:v>0.50182519999999997</c:v>
                </c:pt>
                <c:pt idx="23">
                  <c:v>0.47741030000000001</c:v>
                </c:pt>
                <c:pt idx="24">
                  <c:v>0.4709508</c:v>
                </c:pt>
                <c:pt idx="25">
                  <c:v>0.57472330000000005</c:v>
                </c:pt>
                <c:pt idx="26">
                  <c:v>0.5482728</c:v>
                </c:pt>
                <c:pt idx="27">
                  <c:v>0.45507789999999998</c:v>
                </c:pt>
                <c:pt idx="28">
                  <c:v>0.41398819999999997</c:v>
                </c:pt>
                <c:pt idx="29">
                  <c:v>0.51966509999999999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9B5-4BE7-BDD9-D81BD8E3BA0C}"/>
            </c:ext>
          </c:extLst>
        </c:ser>
        <c:ser>
          <c:idx val="1"/>
          <c:order val="1"/>
          <c:tx>
            <c:v>lower</c:v>
          </c:tx>
          <c:spPr>
            <a:ln w="3175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'overleving ad'!$E$2:$AH$2</c:f>
              <c:numCache>
                <c:formatCode>General</c:formatCode>
                <c:ptCount val="30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  <c:pt idx="25">
                  <c:v>2019</c:v>
                </c:pt>
                <c:pt idx="26">
                  <c:v>2020</c:v>
                </c:pt>
                <c:pt idx="27">
                  <c:v>2021</c:v>
                </c:pt>
                <c:pt idx="28">
                  <c:v>2022</c:v>
                </c:pt>
                <c:pt idx="29">
                  <c:v>2023</c:v>
                </c:pt>
              </c:numCache>
            </c:numRef>
          </c:xVal>
          <c:yVal>
            <c:numRef>
              <c:f>'overleving ad'!$E$16:$AH$16</c:f>
              <c:numCache>
                <c:formatCode>0.00</c:formatCode>
                <c:ptCount val="30"/>
                <c:pt idx="0">
                  <c:v>0.14470849999999999</c:v>
                </c:pt>
                <c:pt idx="1">
                  <c:v>0.2875972</c:v>
                </c:pt>
                <c:pt idx="2">
                  <c:v>0.31059409999999998</c:v>
                </c:pt>
                <c:pt idx="3">
                  <c:v>0.40539730000000002</c:v>
                </c:pt>
                <c:pt idx="4">
                  <c:v>0.23102819999999999</c:v>
                </c:pt>
                <c:pt idx="5">
                  <c:v>0.41951270000000002</c:v>
                </c:pt>
                <c:pt idx="6">
                  <c:v>0.30874069999999998</c:v>
                </c:pt>
                <c:pt idx="7">
                  <c:v>0.52471449999999997</c:v>
                </c:pt>
                <c:pt idx="8">
                  <c:v>0.47522340000000002</c:v>
                </c:pt>
                <c:pt idx="9">
                  <c:v>0.31061179999999999</c:v>
                </c:pt>
                <c:pt idx="10">
                  <c:v>0.26084590000000002</c:v>
                </c:pt>
                <c:pt idx="11">
                  <c:v>0.30950090000000002</c:v>
                </c:pt>
                <c:pt idx="12">
                  <c:v>0.37806610000000002</c:v>
                </c:pt>
                <c:pt idx="13">
                  <c:v>0.23956350000000001</c:v>
                </c:pt>
                <c:pt idx="14">
                  <c:v>0.35111199999999998</c:v>
                </c:pt>
                <c:pt idx="15">
                  <c:v>0.36270409999999997</c:v>
                </c:pt>
                <c:pt idx="16">
                  <c:v>0.42671520000000002</c:v>
                </c:pt>
                <c:pt idx="17">
                  <c:v>0.2434781</c:v>
                </c:pt>
                <c:pt idx="18">
                  <c:v>0.36940309999999998</c:v>
                </c:pt>
                <c:pt idx="19">
                  <c:v>0.3801292</c:v>
                </c:pt>
                <c:pt idx="20">
                  <c:v>0.33858510000000003</c:v>
                </c:pt>
                <c:pt idx="21">
                  <c:v>0.37440790000000002</c:v>
                </c:pt>
                <c:pt idx="22">
                  <c:v>0.36203550000000001</c:v>
                </c:pt>
                <c:pt idx="23">
                  <c:v>0.33250540000000001</c:v>
                </c:pt>
                <c:pt idx="24">
                  <c:v>0.32218150000000001</c:v>
                </c:pt>
                <c:pt idx="25">
                  <c:v>0.41141630000000001</c:v>
                </c:pt>
                <c:pt idx="26">
                  <c:v>0.39556999999999998</c:v>
                </c:pt>
                <c:pt idx="27">
                  <c:v>0.32438660000000002</c:v>
                </c:pt>
                <c:pt idx="28">
                  <c:v>0.2799932</c:v>
                </c:pt>
                <c:pt idx="29">
                  <c:v>0.33920879999999998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9B5-4BE7-BDD9-D81BD8E3BA0C}"/>
            </c:ext>
          </c:extLst>
        </c:ser>
        <c:ser>
          <c:idx val="2"/>
          <c:order val="2"/>
          <c:tx>
            <c:v>upper</c:v>
          </c:tx>
          <c:spPr>
            <a:ln w="3175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'overleving ad'!$E$2:$AH$2</c:f>
              <c:numCache>
                <c:formatCode>General</c:formatCode>
                <c:ptCount val="30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  <c:pt idx="25">
                  <c:v>2019</c:v>
                </c:pt>
                <c:pt idx="26">
                  <c:v>2020</c:v>
                </c:pt>
                <c:pt idx="27">
                  <c:v>2021</c:v>
                </c:pt>
                <c:pt idx="28">
                  <c:v>2022</c:v>
                </c:pt>
                <c:pt idx="29">
                  <c:v>2023</c:v>
                </c:pt>
              </c:numCache>
            </c:numRef>
          </c:xVal>
          <c:yVal>
            <c:numRef>
              <c:f>'overleving ad'!$E$17:$AH$17</c:f>
              <c:numCache>
                <c:formatCode>0.00</c:formatCode>
                <c:ptCount val="30"/>
                <c:pt idx="0">
                  <c:v>0.84222870000000005</c:v>
                </c:pt>
                <c:pt idx="1">
                  <c:v>0.77119389999999999</c:v>
                </c:pt>
                <c:pt idx="2">
                  <c:v>0.74965619999999999</c:v>
                </c:pt>
                <c:pt idx="3">
                  <c:v>0.92559849999999999</c:v>
                </c:pt>
                <c:pt idx="4">
                  <c:v>0.55231459999999999</c:v>
                </c:pt>
                <c:pt idx="5">
                  <c:v>0.80247749999999995</c:v>
                </c:pt>
                <c:pt idx="6">
                  <c:v>0.59594999999999998</c:v>
                </c:pt>
                <c:pt idx="7">
                  <c:v>0.89132469999999997</c:v>
                </c:pt>
                <c:pt idx="8">
                  <c:v>0.79275329999999999</c:v>
                </c:pt>
                <c:pt idx="9">
                  <c:v>0.57216630000000002</c:v>
                </c:pt>
                <c:pt idx="10">
                  <c:v>0.50519860000000005</c:v>
                </c:pt>
                <c:pt idx="11">
                  <c:v>0.58230510000000002</c:v>
                </c:pt>
                <c:pt idx="12">
                  <c:v>0.73057320000000003</c:v>
                </c:pt>
                <c:pt idx="13">
                  <c:v>0.55119340000000006</c:v>
                </c:pt>
                <c:pt idx="14">
                  <c:v>0.67829919999999999</c:v>
                </c:pt>
                <c:pt idx="15">
                  <c:v>0.68850440000000002</c:v>
                </c:pt>
                <c:pt idx="16">
                  <c:v>0.74981350000000002</c:v>
                </c:pt>
                <c:pt idx="17">
                  <c:v>0.44779099999999999</c:v>
                </c:pt>
                <c:pt idx="18">
                  <c:v>0.62862150000000006</c:v>
                </c:pt>
                <c:pt idx="19">
                  <c:v>0.65317740000000002</c:v>
                </c:pt>
                <c:pt idx="20">
                  <c:v>0.5953908</c:v>
                </c:pt>
                <c:pt idx="21">
                  <c:v>0.66565750000000001</c:v>
                </c:pt>
                <c:pt idx="22">
                  <c:v>0.64133019999999996</c:v>
                </c:pt>
                <c:pt idx="23">
                  <c:v>0.62622</c:v>
                </c:pt>
                <c:pt idx="24">
                  <c:v>0.62506649999999997</c:v>
                </c:pt>
                <c:pt idx="25">
                  <c:v>0.72320419999999996</c:v>
                </c:pt>
                <c:pt idx="26">
                  <c:v>0.69239640000000002</c:v>
                </c:pt>
                <c:pt idx="27">
                  <c:v>0.59226480000000004</c:v>
                </c:pt>
                <c:pt idx="28">
                  <c:v>0.56205119999999997</c:v>
                </c:pt>
                <c:pt idx="29">
                  <c:v>0.69513219999999998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9B5-4BE7-BDD9-D81BD8E3BA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99718328"/>
        <c:axId val="699719504"/>
      </c:scatterChart>
      <c:valAx>
        <c:axId val="699718328"/>
        <c:scaling>
          <c:orientation val="minMax"/>
          <c:max val="2023"/>
          <c:min val="1996"/>
        </c:scaling>
        <c:delete val="0"/>
        <c:axPos val="b"/>
        <c:numFmt formatCode="General" sourceLinked="1"/>
        <c:majorTickMark val="out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699719504"/>
        <c:crosses val="autoZero"/>
        <c:crossBetween val="midCat"/>
        <c:majorUnit val="3"/>
        <c:minorUnit val="1"/>
      </c:valAx>
      <c:valAx>
        <c:axId val="699719504"/>
        <c:scaling>
          <c:orientation val="minMax"/>
          <c:max val="1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l-NL"/>
                  <a:t>jaarlijkse overlevingskans</a:t>
                </a:r>
              </a:p>
            </c:rich>
          </c:tx>
          <c:layout>
            <c:manualLayout>
              <c:xMode val="edge"/>
              <c:yMode val="edge"/>
              <c:x val="1.5625E-2"/>
              <c:y val="0.24278556089579711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699718328"/>
        <c:crosses val="autoZero"/>
        <c:crossBetween val="midCat"/>
        <c:majorUnit val="0.2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4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NL"/>
    </a:p>
  </c:txPr>
  <c:printSettings>
    <c:headerFooter alignWithMargins="0"/>
    <c:pageMargins b="1" l="0.75" r="0.75" t="1" header="0.5" footer="0.5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nl-NL" sz="800" b="0" i="0" u="none" strike="noStrike" baseline="0">
                <a:effectLst/>
              </a:rPr>
              <a:t>Blauwborst</a:t>
            </a:r>
            <a:r>
              <a:rPr lang="nl-NL"/>
              <a:t>
overleving eerstejaars</a:t>
            </a:r>
          </a:p>
        </c:rich>
      </c:tx>
      <c:layout>
        <c:manualLayout>
          <c:xMode val="edge"/>
          <c:yMode val="edge"/>
          <c:x val="0.36081355809905208"/>
          <c:y val="1.984161070775243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937499999999999"/>
          <c:y val="0.15476250450499326"/>
          <c:w val="0.76875000000000004"/>
          <c:h val="0.73809809840842944"/>
        </c:manualLayout>
      </c:layout>
      <c:scatterChart>
        <c:scatterStyle val="lineMarker"/>
        <c:varyColors val="0"/>
        <c:ser>
          <c:idx val="0"/>
          <c:order val="0"/>
          <c:tx>
            <c:v>index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'overleving juv'!$E$2:$AH$2</c:f>
              <c:numCache>
                <c:formatCode>General</c:formatCode>
                <c:ptCount val="30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  <c:pt idx="25">
                  <c:v>2019</c:v>
                </c:pt>
                <c:pt idx="26">
                  <c:v>2020</c:v>
                </c:pt>
                <c:pt idx="27">
                  <c:v>2021</c:v>
                </c:pt>
                <c:pt idx="28">
                  <c:v>2022</c:v>
                </c:pt>
                <c:pt idx="29">
                  <c:v>2023</c:v>
                </c:pt>
              </c:numCache>
            </c:numRef>
          </c:xVal>
          <c:yVal>
            <c:numRef>
              <c:f>'overleving juv'!$E$15:$AH$15</c:f>
              <c:numCache>
                <c:formatCode>0.00</c:formatCode>
                <c:ptCount val="30"/>
                <c:pt idx="2">
                  <c:v>6.8541500000000005E-2</c:v>
                </c:pt>
                <c:pt idx="4">
                  <c:v>6.60385E-2</c:v>
                </c:pt>
                <c:pt idx="5">
                  <c:v>7.7903899999999998E-2</c:v>
                </c:pt>
                <c:pt idx="9">
                  <c:v>6.1360900000000003E-2</c:v>
                </c:pt>
                <c:pt idx="10">
                  <c:v>6.3427499999999998E-2</c:v>
                </c:pt>
                <c:pt idx="11">
                  <c:v>7.5247599999999998E-2</c:v>
                </c:pt>
                <c:pt idx="13">
                  <c:v>0.100882</c:v>
                </c:pt>
                <c:pt idx="15">
                  <c:v>5.7847200000000001E-2</c:v>
                </c:pt>
                <c:pt idx="16">
                  <c:v>9.3163300000000004E-2</c:v>
                </c:pt>
                <c:pt idx="17">
                  <c:v>5.0554000000000002E-2</c:v>
                </c:pt>
                <c:pt idx="20">
                  <c:v>5.9251499999999999E-2</c:v>
                </c:pt>
                <c:pt idx="21">
                  <c:v>5.8582700000000001E-2</c:v>
                </c:pt>
                <c:pt idx="22">
                  <c:v>7.6668799999999995E-2</c:v>
                </c:pt>
                <c:pt idx="23">
                  <c:v>5.9367499999999997E-2</c:v>
                </c:pt>
                <c:pt idx="24">
                  <c:v>0.13085720000000001</c:v>
                </c:pt>
                <c:pt idx="25">
                  <c:v>6.00838E-2</c:v>
                </c:pt>
                <c:pt idx="27">
                  <c:v>7.4370900000000004E-2</c:v>
                </c:pt>
                <c:pt idx="28">
                  <c:v>6.3201999999999994E-2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AC8-41FF-A3C3-3DC45983C7FD}"/>
            </c:ext>
          </c:extLst>
        </c:ser>
        <c:ser>
          <c:idx val="1"/>
          <c:order val="1"/>
          <c:tx>
            <c:v>lower</c:v>
          </c:tx>
          <c:spPr>
            <a:ln w="3175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'overleving juv'!$E$2:$AH$2</c:f>
              <c:numCache>
                <c:formatCode>General</c:formatCode>
                <c:ptCount val="30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  <c:pt idx="25">
                  <c:v>2019</c:v>
                </c:pt>
                <c:pt idx="26">
                  <c:v>2020</c:v>
                </c:pt>
                <c:pt idx="27">
                  <c:v>2021</c:v>
                </c:pt>
                <c:pt idx="28">
                  <c:v>2022</c:v>
                </c:pt>
                <c:pt idx="29">
                  <c:v>2023</c:v>
                </c:pt>
              </c:numCache>
            </c:numRef>
          </c:xVal>
          <c:yVal>
            <c:numRef>
              <c:f>'overleving juv'!$E$16:$AH$16</c:f>
              <c:numCache>
                <c:formatCode>0.00</c:formatCode>
                <c:ptCount val="30"/>
                <c:pt idx="2">
                  <c:v>1.62852E-2</c:v>
                </c:pt>
                <c:pt idx="4">
                  <c:v>1.5752100000000002E-2</c:v>
                </c:pt>
                <c:pt idx="5">
                  <c:v>3.4553199999999999E-2</c:v>
                </c:pt>
                <c:pt idx="9">
                  <c:v>2.7097599999999999E-2</c:v>
                </c:pt>
                <c:pt idx="10">
                  <c:v>2.9738199999999999E-2</c:v>
                </c:pt>
                <c:pt idx="11">
                  <c:v>3.08323E-2</c:v>
                </c:pt>
                <c:pt idx="13">
                  <c:v>3.7106800000000002E-2</c:v>
                </c:pt>
                <c:pt idx="15">
                  <c:v>2.7212E-2</c:v>
                </c:pt>
                <c:pt idx="16">
                  <c:v>4.7637499999999999E-2</c:v>
                </c:pt>
                <c:pt idx="17">
                  <c:v>2.38008E-2</c:v>
                </c:pt>
                <c:pt idx="20">
                  <c:v>2.7869600000000001E-2</c:v>
                </c:pt>
                <c:pt idx="21">
                  <c:v>2.1670600000000002E-2</c:v>
                </c:pt>
                <c:pt idx="22">
                  <c:v>3.1409300000000001E-2</c:v>
                </c:pt>
                <c:pt idx="23">
                  <c:v>2.6300400000000002E-2</c:v>
                </c:pt>
                <c:pt idx="24">
                  <c:v>6.4772700000000002E-2</c:v>
                </c:pt>
                <c:pt idx="25">
                  <c:v>2.2244199999999999E-2</c:v>
                </c:pt>
                <c:pt idx="27">
                  <c:v>3.04262E-2</c:v>
                </c:pt>
                <c:pt idx="28">
                  <c:v>2.32926E-2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AC8-41FF-A3C3-3DC45983C7FD}"/>
            </c:ext>
          </c:extLst>
        </c:ser>
        <c:ser>
          <c:idx val="2"/>
          <c:order val="2"/>
          <c:tx>
            <c:v>upper</c:v>
          </c:tx>
          <c:spPr>
            <a:ln w="3175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'overleving juv'!$E$2:$AH$2</c:f>
              <c:numCache>
                <c:formatCode>General</c:formatCode>
                <c:ptCount val="30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  <c:pt idx="25">
                  <c:v>2019</c:v>
                </c:pt>
                <c:pt idx="26">
                  <c:v>2020</c:v>
                </c:pt>
                <c:pt idx="27">
                  <c:v>2021</c:v>
                </c:pt>
                <c:pt idx="28">
                  <c:v>2022</c:v>
                </c:pt>
                <c:pt idx="29">
                  <c:v>2023</c:v>
                </c:pt>
              </c:numCache>
            </c:numRef>
          </c:xVal>
          <c:yVal>
            <c:numRef>
              <c:f>'overleving juv'!$E$17:$AH$17</c:f>
              <c:numCache>
                <c:formatCode>0.00</c:formatCode>
                <c:ptCount val="30"/>
                <c:pt idx="2">
                  <c:v>0.2464663</c:v>
                </c:pt>
                <c:pt idx="4">
                  <c:v>0.23803440000000001</c:v>
                </c:pt>
                <c:pt idx="5">
                  <c:v>0.16627549999999999</c:v>
                </c:pt>
                <c:pt idx="9">
                  <c:v>0.13302449999999999</c:v>
                </c:pt>
                <c:pt idx="10">
                  <c:v>0.1301621</c:v>
                </c:pt>
                <c:pt idx="11">
                  <c:v>0.17227219999999999</c:v>
                </c:pt>
                <c:pt idx="13">
                  <c:v>0.24623729999999999</c:v>
                </c:pt>
                <c:pt idx="15">
                  <c:v>0.11876100000000001</c:v>
                </c:pt>
                <c:pt idx="16">
                  <c:v>0.174237</c:v>
                </c:pt>
                <c:pt idx="17">
                  <c:v>0.10417029999999999</c:v>
                </c:pt>
                <c:pt idx="20">
                  <c:v>0.1215519</c:v>
                </c:pt>
                <c:pt idx="21">
                  <c:v>0.14880499999999999</c:v>
                </c:pt>
                <c:pt idx="22">
                  <c:v>0.17533950000000001</c:v>
                </c:pt>
                <c:pt idx="23">
                  <c:v>0.12852169999999999</c:v>
                </c:pt>
                <c:pt idx="24">
                  <c:v>0.24658749999999999</c:v>
                </c:pt>
                <c:pt idx="25">
                  <c:v>0.15226819999999999</c:v>
                </c:pt>
                <c:pt idx="27">
                  <c:v>0.1706163</c:v>
                </c:pt>
                <c:pt idx="28">
                  <c:v>0.1602712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AC8-41FF-A3C3-3DC45983C7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99720288"/>
        <c:axId val="699720680"/>
      </c:scatterChart>
      <c:valAx>
        <c:axId val="699720288"/>
        <c:scaling>
          <c:orientation val="minMax"/>
          <c:max val="2023"/>
          <c:min val="1996"/>
        </c:scaling>
        <c:delete val="0"/>
        <c:axPos val="b"/>
        <c:numFmt formatCode="General" sourceLinked="1"/>
        <c:majorTickMark val="out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699720680"/>
        <c:crosses val="autoZero"/>
        <c:crossBetween val="midCat"/>
        <c:majorUnit val="3"/>
        <c:minorUnit val="1"/>
      </c:valAx>
      <c:valAx>
        <c:axId val="699720680"/>
        <c:scaling>
          <c:orientation val="minMax"/>
          <c:max val="0.4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l-NL"/>
                  <a:t>jaarlijkse overlevingskans</a:t>
                </a:r>
              </a:p>
            </c:rich>
          </c:tx>
          <c:layout>
            <c:manualLayout>
              <c:xMode val="edge"/>
              <c:yMode val="edge"/>
              <c:x val="1.5625E-2"/>
              <c:y val="0.24278556089579711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699720288"/>
        <c:crosses val="autoZero"/>
        <c:crossBetween val="midCat"/>
        <c:majorUnit val="0.1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4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NL"/>
    </a:p>
  </c:txPr>
  <c:printSettings>
    <c:headerFooter alignWithMargins="0"/>
    <c:pageMargins b="1" l="0.75" r="0.75" t="1" header="0.5" footer="0.5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nl-NL"/>
              <a:t>Merel
reproductie</a:t>
            </a:r>
          </a:p>
        </c:rich>
      </c:tx>
      <c:layout>
        <c:manualLayout>
          <c:xMode val="edge"/>
          <c:yMode val="edge"/>
          <c:x val="0.38244569258194261"/>
          <c:y val="1.98411443111095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622307023908701"/>
          <c:y val="0.15476250450499326"/>
          <c:w val="0.78167817759981373"/>
          <c:h val="0.73809809840842944"/>
        </c:manualLayout>
      </c:layout>
      <c:scatterChart>
        <c:scatterStyle val="lineMarker"/>
        <c:varyColors val="0"/>
        <c:ser>
          <c:idx val="0"/>
          <c:order val="0"/>
          <c:tx>
            <c:v>index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Pt>
            <c:idx val="0"/>
            <c:marker>
              <c:spPr>
                <a:solidFill>
                  <a:schemeClr val="bg1">
                    <a:lumMod val="65000"/>
                  </a:schemeClr>
                </a:solidFill>
                <a:ln>
                  <a:solidFill>
                    <a:srgbClr val="000000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C9C2-4B7D-8F93-59B23172E6FB}"/>
              </c:ext>
            </c:extLst>
          </c:dPt>
          <c:dPt>
            <c:idx val="1"/>
            <c:marker>
              <c:spPr>
                <a:solidFill>
                  <a:schemeClr val="bg1">
                    <a:lumMod val="65000"/>
                  </a:schemeClr>
                </a:solidFill>
                <a:ln>
                  <a:solidFill>
                    <a:srgbClr val="000000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C9C2-4B7D-8F93-59B23172E6FB}"/>
              </c:ext>
            </c:extLst>
          </c:dPt>
          <c:xVal>
            <c:numRef>
              <c:f>reproductie!$E$2:$AI$2</c:f>
              <c:numCache>
                <c:formatCode>General</c:formatCode>
                <c:ptCount val="31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  <c:pt idx="25">
                  <c:v>2019</c:v>
                </c:pt>
                <c:pt idx="26">
                  <c:v>2020</c:v>
                </c:pt>
                <c:pt idx="27">
                  <c:v>2021</c:v>
                </c:pt>
                <c:pt idx="28">
                  <c:v>2022</c:v>
                </c:pt>
                <c:pt idx="29">
                  <c:v>2023</c:v>
                </c:pt>
                <c:pt idx="30">
                  <c:v>2024</c:v>
                </c:pt>
              </c:numCache>
            </c:numRef>
          </c:xVal>
          <c:yVal>
            <c:numRef>
              <c:f>reproductie!$E$18:$AI$18</c:f>
              <c:numCache>
                <c:formatCode>0.00</c:formatCode>
                <c:ptCount val="31"/>
                <c:pt idx="0">
                  <c:v>0.85566369426620303</c:v>
                </c:pt>
                <c:pt idx="1">
                  <c:v>0.393331049906196</c:v>
                </c:pt>
                <c:pt idx="2">
                  <c:v>0.57290644066903695</c:v>
                </c:pt>
                <c:pt idx="3">
                  <c:v>0.59370744302335499</c:v>
                </c:pt>
                <c:pt idx="4">
                  <c:v>0.57946900566612403</c:v>
                </c:pt>
                <c:pt idx="5">
                  <c:v>0.48807062310184601</c:v>
                </c:pt>
                <c:pt idx="6">
                  <c:v>0.69646534030808305</c:v>
                </c:pt>
                <c:pt idx="7">
                  <c:v>0.46794958099887002</c:v>
                </c:pt>
                <c:pt idx="8">
                  <c:v>0.50302829503855095</c:v>
                </c:pt>
                <c:pt idx="9">
                  <c:v>0.50664416785834498</c:v>
                </c:pt>
                <c:pt idx="10">
                  <c:v>0.42436942053626903</c:v>
                </c:pt>
                <c:pt idx="11">
                  <c:v>0.62085719739294198</c:v>
                </c:pt>
                <c:pt idx="12">
                  <c:v>0.53045185959615904</c:v>
                </c:pt>
                <c:pt idx="13">
                  <c:v>0.42468109364714102</c:v>
                </c:pt>
                <c:pt idx="14">
                  <c:v>0.42403381848211003</c:v>
                </c:pt>
                <c:pt idx="15">
                  <c:v>0.45170641676950202</c:v>
                </c:pt>
                <c:pt idx="16">
                  <c:v>0.432468138644996</c:v>
                </c:pt>
                <c:pt idx="17">
                  <c:v>0.57236810761328605</c:v>
                </c:pt>
                <c:pt idx="18">
                  <c:v>0.39836809294757303</c:v>
                </c:pt>
                <c:pt idx="19">
                  <c:v>0.44637358527219501</c:v>
                </c:pt>
                <c:pt idx="20">
                  <c:v>0.77187717545258705</c:v>
                </c:pt>
                <c:pt idx="21">
                  <c:v>0.37396283148665299</c:v>
                </c:pt>
                <c:pt idx="22">
                  <c:v>0.38384851294219302</c:v>
                </c:pt>
                <c:pt idx="23">
                  <c:v>0.35707447163064598</c:v>
                </c:pt>
                <c:pt idx="24">
                  <c:v>0.57335010619521998</c:v>
                </c:pt>
                <c:pt idx="25">
                  <c:v>0.53534135871752297</c:v>
                </c:pt>
                <c:pt idx="26">
                  <c:v>0.42145310428156801</c:v>
                </c:pt>
                <c:pt idx="27">
                  <c:v>0.48051474620880902</c:v>
                </c:pt>
                <c:pt idx="28">
                  <c:v>0.50324650875043797</c:v>
                </c:pt>
                <c:pt idx="29">
                  <c:v>0.52346405632481896</c:v>
                </c:pt>
                <c:pt idx="30">
                  <c:v>0.603137095893307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9C2-4B7D-8F93-59B23172E6FB}"/>
            </c:ext>
          </c:extLst>
        </c:ser>
        <c:ser>
          <c:idx val="1"/>
          <c:order val="1"/>
          <c:spPr>
            <a:ln w="3175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reproductie!$E$2:$AI$2</c:f>
              <c:numCache>
                <c:formatCode>General</c:formatCode>
                <c:ptCount val="31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  <c:pt idx="25">
                  <c:v>2019</c:v>
                </c:pt>
                <c:pt idx="26">
                  <c:v>2020</c:v>
                </c:pt>
                <c:pt idx="27">
                  <c:v>2021</c:v>
                </c:pt>
                <c:pt idx="28">
                  <c:v>2022</c:v>
                </c:pt>
                <c:pt idx="29">
                  <c:v>2023</c:v>
                </c:pt>
                <c:pt idx="30">
                  <c:v>2024</c:v>
                </c:pt>
              </c:numCache>
            </c:numRef>
          </c:xVal>
          <c:yVal>
            <c:numRef>
              <c:f>reproductie!$E$19:$AI$19</c:f>
              <c:numCache>
                <c:formatCode>0.00</c:formatCode>
                <c:ptCount val="31"/>
                <c:pt idx="0">
                  <c:v>0.31769700211270102</c:v>
                </c:pt>
                <c:pt idx="1">
                  <c:v>0.161689086285528</c:v>
                </c:pt>
                <c:pt idx="2">
                  <c:v>0.264673706843229</c:v>
                </c:pt>
                <c:pt idx="3">
                  <c:v>0.27348532048596702</c:v>
                </c:pt>
                <c:pt idx="4">
                  <c:v>0.27267707210150299</c:v>
                </c:pt>
                <c:pt idx="5">
                  <c:v>0.232293419915338</c:v>
                </c:pt>
                <c:pt idx="6">
                  <c:v>0.33379664865695302</c:v>
                </c:pt>
                <c:pt idx="7">
                  <c:v>0.222358438779416</c:v>
                </c:pt>
                <c:pt idx="8">
                  <c:v>0.23961274586245199</c:v>
                </c:pt>
                <c:pt idx="9">
                  <c:v>0.24154236618732999</c:v>
                </c:pt>
                <c:pt idx="10">
                  <c:v>0.20062076396870801</c:v>
                </c:pt>
                <c:pt idx="11">
                  <c:v>0.29868423160884999</c:v>
                </c:pt>
                <c:pt idx="12">
                  <c:v>0.25672795306306601</c:v>
                </c:pt>
                <c:pt idx="13">
                  <c:v>0.20295629612452001</c:v>
                </c:pt>
                <c:pt idx="14">
                  <c:v>0.20382031477266099</c:v>
                </c:pt>
                <c:pt idx="15">
                  <c:v>0.21514666517335901</c:v>
                </c:pt>
                <c:pt idx="16">
                  <c:v>0.20819326145669301</c:v>
                </c:pt>
                <c:pt idx="17">
                  <c:v>0.27170365209119102</c:v>
                </c:pt>
                <c:pt idx="18">
                  <c:v>0.18937848908035201</c:v>
                </c:pt>
                <c:pt idx="19">
                  <c:v>0.21458445120106501</c:v>
                </c:pt>
                <c:pt idx="20">
                  <c:v>0.375275730199155</c:v>
                </c:pt>
                <c:pt idx="21">
                  <c:v>0.18035003924823001</c:v>
                </c:pt>
                <c:pt idx="22">
                  <c:v>0.18483461747399599</c:v>
                </c:pt>
                <c:pt idx="23">
                  <c:v>0.17124880344561499</c:v>
                </c:pt>
                <c:pt idx="24">
                  <c:v>0.27521431128639601</c:v>
                </c:pt>
                <c:pt idx="25">
                  <c:v>0.25403453686411798</c:v>
                </c:pt>
                <c:pt idx="26">
                  <c:v>0.200398642253279</c:v>
                </c:pt>
                <c:pt idx="27">
                  <c:v>0.22887916910273301</c:v>
                </c:pt>
                <c:pt idx="28">
                  <c:v>0.24064675620023501</c:v>
                </c:pt>
                <c:pt idx="29">
                  <c:v>0.25006112947717302</c:v>
                </c:pt>
                <c:pt idx="30">
                  <c:v>0.283698035173157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9C2-4B7D-8F93-59B23172E6FB}"/>
            </c:ext>
          </c:extLst>
        </c:ser>
        <c:ser>
          <c:idx val="2"/>
          <c:order val="2"/>
          <c:spPr>
            <a:ln w="3175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reproductie!$E$2:$AI$2</c:f>
              <c:numCache>
                <c:formatCode>General</c:formatCode>
                <c:ptCount val="31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  <c:pt idx="25">
                  <c:v>2019</c:v>
                </c:pt>
                <c:pt idx="26">
                  <c:v>2020</c:v>
                </c:pt>
                <c:pt idx="27">
                  <c:v>2021</c:v>
                </c:pt>
                <c:pt idx="28">
                  <c:v>2022</c:v>
                </c:pt>
                <c:pt idx="29">
                  <c:v>2023</c:v>
                </c:pt>
                <c:pt idx="30">
                  <c:v>2024</c:v>
                </c:pt>
              </c:numCache>
            </c:numRef>
          </c:xVal>
          <c:yVal>
            <c:numRef>
              <c:f>reproductie!$E$20:$AI$20</c:f>
              <c:numCache>
                <c:formatCode>0.00</c:formatCode>
                <c:ptCount val="31"/>
                <c:pt idx="0">
                  <c:v>2.23428394690393</c:v>
                </c:pt>
                <c:pt idx="1">
                  <c:v>0.91809477349655499</c:v>
                </c:pt>
                <c:pt idx="2">
                  <c:v>1.1912144330957199</c:v>
                </c:pt>
                <c:pt idx="3">
                  <c:v>1.2389239904562099</c:v>
                </c:pt>
                <c:pt idx="4">
                  <c:v>1.1812087350479501</c:v>
                </c:pt>
                <c:pt idx="5">
                  <c:v>0.98195649186605105</c:v>
                </c:pt>
                <c:pt idx="6">
                  <c:v>1.3917054719894599</c:v>
                </c:pt>
                <c:pt idx="7">
                  <c:v>0.94337704967239899</c:v>
                </c:pt>
                <c:pt idx="8">
                  <c:v>1.01129955090002</c:v>
                </c:pt>
                <c:pt idx="9">
                  <c:v>1.0176155043475601</c:v>
                </c:pt>
                <c:pt idx="10">
                  <c:v>0.85986335390243596</c:v>
                </c:pt>
                <c:pt idx="11">
                  <c:v>1.2350570995708201</c:v>
                </c:pt>
                <c:pt idx="12">
                  <c:v>1.04777217509336</c:v>
                </c:pt>
                <c:pt idx="13">
                  <c:v>0.850698108184472</c:v>
                </c:pt>
                <c:pt idx="14">
                  <c:v>0.84375769008289903</c:v>
                </c:pt>
                <c:pt idx="15">
                  <c:v>0.90777117936389795</c:v>
                </c:pt>
                <c:pt idx="16">
                  <c:v>0.85886355402903403</c:v>
                </c:pt>
                <c:pt idx="17">
                  <c:v>1.15535163375926</c:v>
                </c:pt>
                <c:pt idx="18">
                  <c:v>0.80251945407646896</c:v>
                </c:pt>
                <c:pt idx="19">
                  <c:v>0.88805872040151002</c:v>
                </c:pt>
                <c:pt idx="20">
                  <c:v>1.5173508453758899</c:v>
                </c:pt>
                <c:pt idx="21">
                  <c:v>0.741376642440711</c:v>
                </c:pt>
                <c:pt idx="22">
                  <c:v>0.76241581205690201</c:v>
                </c:pt>
                <c:pt idx="23">
                  <c:v>0.71205240322887997</c:v>
                </c:pt>
                <c:pt idx="24">
                  <c:v>1.1431561416723</c:v>
                </c:pt>
                <c:pt idx="25">
                  <c:v>1.08095664134805</c:v>
                </c:pt>
                <c:pt idx="26">
                  <c:v>0.84893282867127096</c:v>
                </c:pt>
                <c:pt idx="27">
                  <c:v>0.96619616643794204</c:v>
                </c:pt>
                <c:pt idx="28">
                  <c:v>1.0074545414803</c:v>
                </c:pt>
                <c:pt idx="29">
                  <c:v>1.0490915065398301</c:v>
                </c:pt>
                <c:pt idx="30">
                  <c:v>1.22997650001062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9C2-4B7D-8F93-59B23172E6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99734400"/>
        <c:axId val="699732832"/>
      </c:scatterChart>
      <c:valAx>
        <c:axId val="699734400"/>
        <c:scaling>
          <c:orientation val="minMax"/>
          <c:max val="2024"/>
          <c:min val="1996"/>
        </c:scaling>
        <c:delete val="0"/>
        <c:axPos val="b"/>
        <c:numFmt formatCode="General" sourceLinked="1"/>
        <c:majorTickMark val="out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699732832"/>
        <c:crosses val="autoZero"/>
        <c:crossBetween val="midCat"/>
        <c:majorUnit val="3"/>
        <c:minorUnit val="1"/>
      </c:valAx>
      <c:valAx>
        <c:axId val="699732832"/>
        <c:scaling>
          <c:orientation val="minMax"/>
          <c:max val="1.6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l-NL"/>
                  <a:t>reproductie-index</a:t>
                </a:r>
              </a:p>
            </c:rich>
          </c:tx>
          <c:layout>
            <c:manualLayout>
              <c:xMode val="edge"/>
              <c:yMode val="edge"/>
              <c:x val="1.5673859880142971E-2"/>
              <c:y val="0.34127107474011165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699734400"/>
        <c:crosses val="autoZero"/>
        <c:crossBetween val="midCat"/>
        <c:majorUnit val="0.4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4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NL"/>
    </a:p>
  </c:txPr>
  <c:printSettings>
    <c:headerFooter alignWithMargins="0"/>
    <c:pageMargins b="1" l="0.75" r="0.75" t="1" header="0.5" footer="0.5"/>
    <c:pageSetup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nl-NL" sz="800" b="0" i="0" u="none" strike="noStrike" baseline="0">
                <a:effectLst/>
              </a:rPr>
              <a:t>Merel</a:t>
            </a:r>
            <a:r>
              <a:rPr lang="nl-NL"/>
              <a:t>
overleving adult</a:t>
            </a:r>
          </a:p>
        </c:rich>
      </c:tx>
      <c:layout>
        <c:manualLayout>
          <c:xMode val="edge"/>
          <c:yMode val="edge"/>
          <c:x val="0.36081355809905208"/>
          <c:y val="1.984161070775243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937499999999999"/>
          <c:y val="0.15476250450499326"/>
          <c:w val="0.76875000000000004"/>
          <c:h val="0.73809809840842944"/>
        </c:manualLayout>
      </c:layout>
      <c:scatterChart>
        <c:scatterStyle val="lineMarker"/>
        <c:varyColors val="0"/>
        <c:ser>
          <c:idx val="0"/>
          <c:order val="0"/>
          <c:tx>
            <c:v>index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chemeClr val="tx1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Pt>
            <c:idx val="0"/>
            <c:marker>
              <c:spPr>
                <a:solidFill>
                  <a:schemeClr val="bg1">
                    <a:lumMod val="65000"/>
                  </a:schemeClr>
                </a:solidFill>
                <a:ln>
                  <a:solidFill>
                    <a:srgbClr val="000000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3E5F-4698-A38C-D0F48BEDA71C}"/>
              </c:ext>
            </c:extLst>
          </c:dPt>
          <c:dPt>
            <c:idx val="1"/>
            <c:marker>
              <c:spPr>
                <a:solidFill>
                  <a:schemeClr val="bg1">
                    <a:lumMod val="65000"/>
                  </a:schemeClr>
                </a:solidFill>
                <a:ln>
                  <a:solidFill>
                    <a:srgbClr val="000000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3E5F-4698-A38C-D0F48BEDA71C}"/>
              </c:ext>
            </c:extLst>
          </c:dPt>
          <c:xVal>
            <c:numRef>
              <c:f>'overleving ad'!$E$2:$AH$2</c:f>
              <c:numCache>
                <c:formatCode>General</c:formatCode>
                <c:ptCount val="30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  <c:pt idx="25">
                  <c:v>2019</c:v>
                </c:pt>
                <c:pt idx="26">
                  <c:v>2020</c:v>
                </c:pt>
                <c:pt idx="27">
                  <c:v>2021</c:v>
                </c:pt>
                <c:pt idx="28">
                  <c:v>2022</c:v>
                </c:pt>
                <c:pt idx="29">
                  <c:v>2023</c:v>
                </c:pt>
              </c:numCache>
            </c:numRef>
          </c:xVal>
          <c:yVal>
            <c:numRef>
              <c:f>'overleving ad'!$E$18:$AH$18</c:f>
              <c:numCache>
                <c:formatCode>0.00</c:formatCode>
                <c:ptCount val="30"/>
                <c:pt idx="0">
                  <c:v>0.10013030000000001</c:v>
                </c:pt>
                <c:pt idx="1">
                  <c:v>0.41063850000000002</c:v>
                </c:pt>
                <c:pt idx="2">
                  <c:v>0.29122589999999998</c:v>
                </c:pt>
                <c:pt idx="3">
                  <c:v>0.55842890000000001</c:v>
                </c:pt>
                <c:pt idx="4">
                  <c:v>0.55266300000000002</c:v>
                </c:pt>
                <c:pt idx="5">
                  <c:v>0.54038830000000004</c:v>
                </c:pt>
                <c:pt idx="6">
                  <c:v>0.4613602</c:v>
                </c:pt>
                <c:pt idx="7">
                  <c:v>0.49181730000000001</c:v>
                </c:pt>
                <c:pt idx="8">
                  <c:v>0.6100989</c:v>
                </c:pt>
                <c:pt idx="9">
                  <c:v>0.46450170000000002</c:v>
                </c:pt>
                <c:pt idx="10">
                  <c:v>0.40945740000000003</c:v>
                </c:pt>
                <c:pt idx="11">
                  <c:v>0.48962630000000001</c:v>
                </c:pt>
                <c:pt idx="12">
                  <c:v>0.4664642</c:v>
                </c:pt>
                <c:pt idx="13">
                  <c:v>0.57213630000000004</c:v>
                </c:pt>
                <c:pt idx="14">
                  <c:v>0.4194465</c:v>
                </c:pt>
                <c:pt idx="15">
                  <c:v>0.46681159999999999</c:v>
                </c:pt>
                <c:pt idx="16">
                  <c:v>0.47183399999999998</c:v>
                </c:pt>
                <c:pt idx="17">
                  <c:v>0.44280950000000002</c:v>
                </c:pt>
                <c:pt idx="18">
                  <c:v>0.45190599999999997</c:v>
                </c:pt>
                <c:pt idx="19">
                  <c:v>0.51404419999999995</c:v>
                </c:pt>
                <c:pt idx="20">
                  <c:v>0.52643379999999995</c:v>
                </c:pt>
                <c:pt idx="21">
                  <c:v>0.55858850000000004</c:v>
                </c:pt>
                <c:pt idx="22">
                  <c:v>0.46598469999999997</c:v>
                </c:pt>
                <c:pt idx="23">
                  <c:v>0.38805410000000001</c:v>
                </c:pt>
                <c:pt idx="24">
                  <c:v>0.38827889999999998</c:v>
                </c:pt>
                <c:pt idx="25">
                  <c:v>0.61064549999999995</c:v>
                </c:pt>
                <c:pt idx="26">
                  <c:v>0.4897686</c:v>
                </c:pt>
                <c:pt idx="27">
                  <c:v>0.60444580000000003</c:v>
                </c:pt>
                <c:pt idx="28">
                  <c:v>0.49297380000000002</c:v>
                </c:pt>
                <c:pt idx="29">
                  <c:v>0.5157583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E5F-4698-A38C-D0F48BEDA71C}"/>
            </c:ext>
          </c:extLst>
        </c:ser>
        <c:ser>
          <c:idx val="1"/>
          <c:order val="1"/>
          <c:tx>
            <c:v>lower</c:v>
          </c:tx>
          <c:spPr>
            <a:ln w="3175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'overleving ad'!$E$2:$AH$2</c:f>
              <c:numCache>
                <c:formatCode>General</c:formatCode>
                <c:ptCount val="30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  <c:pt idx="25">
                  <c:v>2019</c:v>
                </c:pt>
                <c:pt idx="26">
                  <c:v>2020</c:v>
                </c:pt>
                <c:pt idx="27">
                  <c:v>2021</c:v>
                </c:pt>
                <c:pt idx="28">
                  <c:v>2022</c:v>
                </c:pt>
                <c:pt idx="29">
                  <c:v>2023</c:v>
                </c:pt>
              </c:numCache>
            </c:numRef>
          </c:xVal>
          <c:yVal>
            <c:numRef>
              <c:f>'overleving ad'!$E$19:$AH$19</c:f>
              <c:numCache>
                <c:formatCode>0.00</c:formatCode>
                <c:ptCount val="30"/>
                <c:pt idx="0">
                  <c:v>1.2960899999999999E-2</c:v>
                </c:pt>
                <c:pt idx="1">
                  <c:v>0.2066654</c:v>
                </c:pt>
                <c:pt idx="2">
                  <c:v>0.18409110000000001</c:v>
                </c:pt>
                <c:pt idx="3">
                  <c:v>0.40017789999999998</c:v>
                </c:pt>
                <c:pt idx="4">
                  <c:v>0.4194196</c:v>
                </c:pt>
                <c:pt idx="5">
                  <c:v>0.42448819999999998</c:v>
                </c:pt>
                <c:pt idx="6">
                  <c:v>0.35550340000000002</c:v>
                </c:pt>
                <c:pt idx="7">
                  <c:v>0.3794264</c:v>
                </c:pt>
                <c:pt idx="8">
                  <c:v>0.47894589999999998</c:v>
                </c:pt>
                <c:pt idx="9">
                  <c:v>0.35697309999999999</c:v>
                </c:pt>
                <c:pt idx="10">
                  <c:v>0.31480730000000001</c:v>
                </c:pt>
                <c:pt idx="11">
                  <c:v>0.37978590000000001</c:v>
                </c:pt>
                <c:pt idx="12">
                  <c:v>0.36778240000000001</c:v>
                </c:pt>
                <c:pt idx="13">
                  <c:v>0.45810859999999998</c:v>
                </c:pt>
                <c:pt idx="14">
                  <c:v>0.32791740000000003</c:v>
                </c:pt>
                <c:pt idx="15">
                  <c:v>0.36084270000000002</c:v>
                </c:pt>
                <c:pt idx="16">
                  <c:v>0.3611299</c:v>
                </c:pt>
                <c:pt idx="17">
                  <c:v>0.3344126</c:v>
                </c:pt>
                <c:pt idx="18">
                  <c:v>0.34831869999999998</c:v>
                </c:pt>
                <c:pt idx="19">
                  <c:v>0.40562740000000003</c:v>
                </c:pt>
                <c:pt idx="20">
                  <c:v>0.43095860000000002</c:v>
                </c:pt>
                <c:pt idx="21">
                  <c:v>0.46613860000000001</c:v>
                </c:pt>
                <c:pt idx="22">
                  <c:v>0.38361689999999998</c:v>
                </c:pt>
                <c:pt idx="23">
                  <c:v>0.30897619999999998</c:v>
                </c:pt>
                <c:pt idx="24">
                  <c:v>0.30292000000000002</c:v>
                </c:pt>
                <c:pt idx="25">
                  <c:v>0.48442970000000002</c:v>
                </c:pt>
                <c:pt idx="26">
                  <c:v>0.39212279999999999</c:v>
                </c:pt>
                <c:pt idx="27">
                  <c:v>0.48739139999999997</c:v>
                </c:pt>
                <c:pt idx="28">
                  <c:v>0.39220300000000002</c:v>
                </c:pt>
                <c:pt idx="29">
                  <c:v>0.38785940000000002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E5F-4698-A38C-D0F48BEDA71C}"/>
            </c:ext>
          </c:extLst>
        </c:ser>
        <c:ser>
          <c:idx val="2"/>
          <c:order val="2"/>
          <c:tx>
            <c:v>upper</c:v>
          </c:tx>
          <c:spPr>
            <a:ln w="3175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'overleving ad'!$E$2:$AH$2</c:f>
              <c:numCache>
                <c:formatCode>General</c:formatCode>
                <c:ptCount val="30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  <c:pt idx="25">
                  <c:v>2019</c:v>
                </c:pt>
                <c:pt idx="26">
                  <c:v>2020</c:v>
                </c:pt>
                <c:pt idx="27">
                  <c:v>2021</c:v>
                </c:pt>
                <c:pt idx="28">
                  <c:v>2022</c:v>
                </c:pt>
                <c:pt idx="29">
                  <c:v>2023</c:v>
                </c:pt>
              </c:numCache>
            </c:numRef>
          </c:xVal>
          <c:yVal>
            <c:numRef>
              <c:f>'overleving ad'!$E$20:$AH$20</c:f>
              <c:numCache>
                <c:formatCode>0.00</c:formatCode>
                <c:ptCount val="30"/>
                <c:pt idx="0">
                  <c:v>0.48530899999999999</c:v>
                </c:pt>
                <c:pt idx="1">
                  <c:v>0.65078480000000005</c:v>
                </c:pt>
                <c:pt idx="2">
                  <c:v>0.42800310000000003</c:v>
                </c:pt>
                <c:pt idx="3">
                  <c:v>0.70563969999999998</c:v>
                </c:pt>
                <c:pt idx="4">
                  <c:v>0.67874889999999999</c:v>
                </c:pt>
                <c:pt idx="5">
                  <c:v>0.65207839999999995</c:v>
                </c:pt>
                <c:pt idx="6">
                  <c:v>0.5708202</c:v>
                </c:pt>
                <c:pt idx="7">
                  <c:v>0.60504139999999995</c:v>
                </c:pt>
                <c:pt idx="8">
                  <c:v>0.72705310000000001</c:v>
                </c:pt>
                <c:pt idx="9">
                  <c:v>0.57543500000000003</c:v>
                </c:pt>
                <c:pt idx="10">
                  <c:v>0.51132840000000002</c:v>
                </c:pt>
                <c:pt idx="11">
                  <c:v>0.60047759999999994</c:v>
                </c:pt>
                <c:pt idx="12">
                  <c:v>0.56784219999999996</c:v>
                </c:pt>
                <c:pt idx="13">
                  <c:v>0.67898349999999996</c:v>
                </c:pt>
                <c:pt idx="14">
                  <c:v>0.51687550000000004</c:v>
                </c:pt>
                <c:pt idx="15">
                  <c:v>0.57586219999999999</c:v>
                </c:pt>
                <c:pt idx="16">
                  <c:v>0.58537950000000005</c:v>
                </c:pt>
                <c:pt idx="17">
                  <c:v>0.55694169999999998</c:v>
                </c:pt>
                <c:pt idx="18">
                  <c:v>0.55983510000000003</c:v>
                </c:pt>
                <c:pt idx="19">
                  <c:v>0.62115540000000002</c:v>
                </c:pt>
                <c:pt idx="20">
                  <c:v>0.62001430000000002</c:v>
                </c:pt>
                <c:pt idx="21">
                  <c:v>0.64714760000000005</c:v>
                </c:pt>
                <c:pt idx="22">
                  <c:v>0.55025000000000002</c:v>
                </c:pt>
                <c:pt idx="23">
                  <c:v>0.4735028</c:v>
                </c:pt>
                <c:pt idx="24">
                  <c:v>0.48109069999999998</c:v>
                </c:pt>
                <c:pt idx="25">
                  <c:v>0.72359289999999998</c:v>
                </c:pt>
                <c:pt idx="26">
                  <c:v>0.58820139999999999</c:v>
                </c:pt>
                <c:pt idx="27">
                  <c:v>0.71063989999999999</c:v>
                </c:pt>
                <c:pt idx="28">
                  <c:v>0.59431869999999998</c:v>
                </c:pt>
                <c:pt idx="29">
                  <c:v>0.64162580000000002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E5F-4698-A38C-D0F48BEDA7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99725776"/>
        <c:axId val="699727736"/>
      </c:scatterChart>
      <c:valAx>
        <c:axId val="699725776"/>
        <c:scaling>
          <c:orientation val="minMax"/>
          <c:max val="2023"/>
          <c:min val="1996"/>
        </c:scaling>
        <c:delete val="0"/>
        <c:axPos val="b"/>
        <c:numFmt formatCode="General" sourceLinked="1"/>
        <c:majorTickMark val="out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699727736"/>
        <c:crosses val="autoZero"/>
        <c:crossBetween val="midCat"/>
        <c:majorUnit val="3"/>
        <c:minorUnit val="1"/>
      </c:valAx>
      <c:valAx>
        <c:axId val="699727736"/>
        <c:scaling>
          <c:orientation val="minMax"/>
          <c:max val="1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l-NL"/>
                  <a:t>jaarlijkse overlevingskans</a:t>
                </a:r>
              </a:p>
            </c:rich>
          </c:tx>
          <c:layout>
            <c:manualLayout>
              <c:xMode val="edge"/>
              <c:yMode val="edge"/>
              <c:x val="1.5625E-2"/>
              <c:y val="0.24278556089579711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699725776"/>
        <c:crosses val="autoZero"/>
        <c:crossBetween val="midCat"/>
        <c:majorUnit val="0.2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4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NL"/>
    </a:p>
  </c:txPr>
  <c:printSettings>
    <c:headerFooter alignWithMargins="0"/>
    <c:pageMargins b="1" l="0.75" r="0.75" t="1" header="0.5" footer="0.5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nl-NL" sz="800" b="0" i="0" u="none" strike="noStrike" baseline="0">
                <a:effectLst/>
              </a:rPr>
              <a:t>Merel</a:t>
            </a:r>
            <a:r>
              <a:rPr lang="nl-NL"/>
              <a:t>
overleving eerstejaars</a:t>
            </a:r>
          </a:p>
        </c:rich>
      </c:tx>
      <c:layout>
        <c:manualLayout>
          <c:xMode val="edge"/>
          <c:yMode val="edge"/>
          <c:x val="0.36081355809905208"/>
          <c:y val="1.984161070775243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937499999999999"/>
          <c:y val="0.15476250450499326"/>
          <c:w val="0.76875000000000004"/>
          <c:h val="0.73809809840842944"/>
        </c:manualLayout>
      </c:layout>
      <c:scatterChart>
        <c:scatterStyle val="lineMarker"/>
        <c:varyColors val="0"/>
        <c:ser>
          <c:idx val="0"/>
          <c:order val="0"/>
          <c:tx>
            <c:v>index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Pt>
            <c:idx val="0"/>
            <c:marker>
              <c:spPr>
                <a:solidFill>
                  <a:schemeClr val="bg1">
                    <a:lumMod val="65000"/>
                  </a:schemeClr>
                </a:solidFill>
                <a:ln>
                  <a:solidFill>
                    <a:srgbClr val="000000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ACFD-4F0C-AF6B-D25B5573DDCC}"/>
              </c:ext>
            </c:extLst>
          </c:dPt>
          <c:dPt>
            <c:idx val="1"/>
            <c:marker>
              <c:spPr>
                <a:solidFill>
                  <a:schemeClr val="bg1">
                    <a:lumMod val="65000"/>
                  </a:schemeClr>
                </a:solidFill>
                <a:ln>
                  <a:solidFill>
                    <a:srgbClr val="000000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ACFD-4F0C-AF6B-D25B5573DDCC}"/>
              </c:ext>
            </c:extLst>
          </c:dPt>
          <c:xVal>
            <c:numRef>
              <c:f>'overleving juv'!$E$2:$AH$2</c:f>
              <c:numCache>
                <c:formatCode>General</c:formatCode>
                <c:ptCount val="30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  <c:pt idx="25">
                  <c:v>2019</c:v>
                </c:pt>
                <c:pt idx="26">
                  <c:v>2020</c:v>
                </c:pt>
                <c:pt idx="27">
                  <c:v>2021</c:v>
                </c:pt>
                <c:pt idx="28">
                  <c:v>2022</c:v>
                </c:pt>
                <c:pt idx="29">
                  <c:v>2023</c:v>
                </c:pt>
              </c:numCache>
            </c:numRef>
          </c:xVal>
          <c:yVal>
            <c:numRef>
              <c:f>'overleving juv'!$E$18:$AH$18</c:f>
              <c:numCache>
                <c:formatCode>0.00</c:formatCode>
                <c:ptCount val="30"/>
                <c:pt idx="0">
                  <c:v>0.20518500000000001</c:v>
                </c:pt>
                <c:pt idx="1">
                  <c:v>0.23003499999999999</c:v>
                </c:pt>
                <c:pt idx="2">
                  <c:v>0.1215297</c:v>
                </c:pt>
                <c:pt idx="3">
                  <c:v>0.1357853</c:v>
                </c:pt>
                <c:pt idx="4">
                  <c:v>0.1551778</c:v>
                </c:pt>
                <c:pt idx="5">
                  <c:v>0.12661500000000001</c:v>
                </c:pt>
                <c:pt idx="6">
                  <c:v>0.1209612</c:v>
                </c:pt>
                <c:pt idx="7">
                  <c:v>7.5124099999999999E-2</c:v>
                </c:pt>
                <c:pt idx="8">
                  <c:v>9.0671699999999994E-2</c:v>
                </c:pt>
                <c:pt idx="9">
                  <c:v>0.124123</c:v>
                </c:pt>
                <c:pt idx="11">
                  <c:v>9.7383600000000001E-2</c:v>
                </c:pt>
                <c:pt idx="12">
                  <c:v>9.5995700000000003E-2</c:v>
                </c:pt>
                <c:pt idx="13">
                  <c:v>8.6110000000000006E-2</c:v>
                </c:pt>
                <c:pt idx="14">
                  <c:v>0.11457580000000001</c:v>
                </c:pt>
                <c:pt idx="15">
                  <c:v>9.4144599999999995E-2</c:v>
                </c:pt>
                <c:pt idx="16">
                  <c:v>6.4085500000000004E-2</c:v>
                </c:pt>
                <c:pt idx="17">
                  <c:v>0.10392750000000001</c:v>
                </c:pt>
                <c:pt idx="18">
                  <c:v>0.1329149</c:v>
                </c:pt>
                <c:pt idx="19">
                  <c:v>0.21560199999999999</c:v>
                </c:pt>
                <c:pt idx="20">
                  <c:v>0.1922365</c:v>
                </c:pt>
                <c:pt idx="21">
                  <c:v>0.1492936</c:v>
                </c:pt>
                <c:pt idx="22">
                  <c:v>0.20358879999999999</c:v>
                </c:pt>
                <c:pt idx="23">
                  <c:v>0.10032720000000001</c:v>
                </c:pt>
                <c:pt idx="24">
                  <c:v>0.151419</c:v>
                </c:pt>
                <c:pt idx="25">
                  <c:v>0.1779722</c:v>
                </c:pt>
                <c:pt idx="26">
                  <c:v>0.12710189999999999</c:v>
                </c:pt>
                <c:pt idx="27">
                  <c:v>0.18973999999999999</c:v>
                </c:pt>
                <c:pt idx="28">
                  <c:v>0.14878189999999999</c:v>
                </c:pt>
                <c:pt idx="29">
                  <c:v>0.1108359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CFD-4F0C-AF6B-D25B5573DDCC}"/>
            </c:ext>
          </c:extLst>
        </c:ser>
        <c:ser>
          <c:idx val="1"/>
          <c:order val="1"/>
          <c:tx>
            <c:v>lower</c:v>
          </c:tx>
          <c:spPr>
            <a:ln w="3175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'overleving juv'!$E$2:$AH$2</c:f>
              <c:numCache>
                <c:formatCode>General</c:formatCode>
                <c:ptCount val="30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  <c:pt idx="25">
                  <c:v>2019</c:v>
                </c:pt>
                <c:pt idx="26">
                  <c:v>2020</c:v>
                </c:pt>
                <c:pt idx="27">
                  <c:v>2021</c:v>
                </c:pt>
                <c:pt idx="28">
                  <c:v>2022</c:v>
                </c:pt>
                <c:pt idx="29">
                  <c:v>2023</c:v>
                </c:pt>
              </c:numCache>
            </c:numRef>
          </c:xVal>
          <c:yVal>
            <c:numRef>
              <c:f>'overleving juv'!$E$19:$AH$19</c:f>
              <c:numCache>
                <c:formatCode>0.00</c:formatCode>
                <c:ptCount val="30"/>
                <c:pt idx="0">
                  <c:v>6.3089699999999999E-2</c:v>
                </c:pt>
                <c:pt idx="1">
                  <c:v>8.2943000000000003E-2</c:v>
                </c:pt>
                <c:pt idx="2">
                  <c:v>6.04079E-2</c:v>
                </c:pt>
                <c:pt idx="3">
                  <c:v>7.2841699999999995E-2</c:v>
                </c:pt>
                <c:pt idx="4">
                  <c:v>9.3417299999999995E-2</c:v>
                </c:pt>
                <c:pt idx="5">
                  <c:v>7.1648500000000004E-2</c:v>
                </c:pt>
                <c:pt idx="6">
                  <c:v>7.3849399999999996E-2</c:v>
                </c:pt>
                <c:pt idx="7">
                  <c:v>3.7428299999999998E-2</c:v>
                </c:pt>
                <c:pt idx="8">
                  <c:v>4.5067599999999999E-2</c:v>
                </c:pt>
                <c:pt idx="9">
                  <c:v>7.0019499999999998E-2</c:v>
                </c:pt>
                <c:pt idx="11">
                  <c:v>5.5090600000000003E-2</c:v>
                </c:pt>
                <c:pt idx="12">
                  <c:v>5.6684499999999999E-2</c:v>
                </c:pt>
                <c:pt idx="13">
                  <c:v>4.60934E-2</c:v>
                </c:pt>
                <c:pt idx="14">
                  <c:v>6.7540199999999995E-2</c:v>
                </c:pt>
                <c:pt idx="15">
                  <c:v>4.8731400000000001E-2</c:v>
                </c:pt>
                <c:pt idx="16">
                  <c:v>3.0361699999999998E-2</c:v>
                </c:pt>
                <c:pt idx="17">
                  <c:v>5.7316899999999997E-2</c:v>
                </c:pt>
                <c:pt idx="18">
                  <c:v>7.7049599999999996E-2</c:v>
                </c:pt>
                <c:pt idx="19">
                  <c:v>0.14682329999999999</c:v>
                </c:pt>
                <c:pt idx="20">
                  <c:v>0.14415130000000001</c:v>
                </c:pt>
                <c:pt idx="21">
                  <c:v>9.38634E-2</c:v>
                </c:pt>
                <c:pt idx="22">
                  <c:v>0.13816829999999999</c:v>
                </c:pt>
                <c:pt idx="23">
                  <c:v>5.37276E-2</c:v>
                </c:pt>
                <c:pt idx="24">
                  <c:v>9.8668000000000006E-2</c:v>
                </c:pt>
                <c:pt idx="25">
                  <c:v>0.1090112</c:v>
                </c:pt>
                <c:pt idx="26">
                  <c:v>7.5204599999999996E-2</c:v>
                </c:pt>
                <c:pt idx="27">
                  <c:v>0.1247056</c:v>
                </c:pt>
                <c:pt idx="28">
                  <c:v>9.0643500000000002E-2</c:v>
                </c:pt>
                <c:pt idx="29">
                  <c:v>5.6937000000000001E-2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CFD-4F0C-AF6B-D25B5573DDCC}"/>
            </c:ext>
          </c:extLst>
        </c:ser>
        <c:ser>
          <c:idx val="2"/>
          <c:order val="2"/>
          <c:tx>
            <c:v>upper</c:v>
          </c:tx>
          <c:spPr>
            <a:ln w="3175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'overleving juv'!$E$2:$AH$2</c:f>
              <c:numCache>
                <c:formatCode>General</c:formatCode>
                <c:ptCount val="30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  <c:pt idx="25">
                  <c:v>2019</c:v>
                </c:pt>
                <c:pt idx="26">
                  <c:v>2020</c:v>
                </c:pt>
                <c:pt idx="27">
                  <c:v>2021</c:v>
                </c:pt>
                <c:pt idx="28">
                  <c:v>2022</c:v>
                </c:pt>
                <c:pt idx="29">
                  <c:v>2023</c:v>
                </c:pt>
              </c:numCache>
            </c:numRef>
          </c:xVal>
          <c:yVal>
            <c:numRef>
              <c:f>'overleving juv'!$E$20:$AH$20</c:f>
              <c:numCache>
                <c:formatCode>0.00</c:formatCode>
                <c:ptCount val="30"/>
                <c:pt idx="0">
                  <c:v>0.49740909999999999</c:v>
                </c:pt>
                <c:pt idx="1">
                  <c:v>0.49669750000000001</c:v>
                </c:pt>
                <c:pt idx="2">
                  <c:v>0.22939670000000001</c:v>
                </c:pt>
                <c:pt idx="3">
                  <c:v>0.23909340000000001</c:v>
                </c:pt>
                <c:pt idx="4">
                  <c:v>0.2466603</c:v>
                </c:pt>
                <c:pt idx="5">
                  <c:v>0.21402840000000001</c:v>
                </c:pt>
                <c:pt idx="6">
                  <c:v>0.19190019999999999</c:v>
                </c:pt>
                <c:pt idx="7">
                  <c:v>0.14506369999999999</c:v>
                </c:pt>
                <c:pt idx="8">
                  <c:v>0.17401330000000001</c:v>
                </c:pt>
                <c:pt idx="9">
                  <c:v>0.21056620000000001</c:v>
                </c:pt>
                <c:pt idx="11">
                  <c:v>0.16642609999999999</c:v>
                </c:pt>
                <c:pt idx="12">
                  <c:v>0.15800310000000001</c:v>
                </c:pt>
                <c:pt idx="13">
                  <c:v>0.15521470000000001</c:v>
                </c:pt>
                <c:pt idx="14">
                  <c:v>0.18777150000000001</c:v>
                </c:pt>
                <c:pt idx="15">
                  <c:v>0.17413190000000001</c:v>
                </c:pt>
                <c:pt idx="16">
                  <c:v>0.1302364</c:v>
                </c:pt>
                <c:pt idx="17">
                  <c:v>0.18115819999999999</c:v>
                </c:pt>
                <c:pt idx="18">
                  <c:v>0.21964590000000001</c:v>
                </c:pt>
                <c:pt idx="19">
                  <c:v>0.30507899999999999</c:v>
                </c:pt>
                <c:pt idx="20">
                  <c:v>0.25164550000000002</c:v>
                </c:pt>
                <c:pt idx="21">
                  <c:v>0.22917870000000001</c:v>
                </c:pt>
                <c:pt idx="22">
                  <c:v>0.28957699999999997</c:v>
                </c:pt>
                <c:pt idx="23">
                  <c:v>0.17966989999999999</c:v>
                </c:pt>
                <c:pt idx="24">
                  <c:v>0.22532199999999999</c:v>
                </c:pt>
                <c:pt idx="25">
                  <c:v>0.27699570000000001</c:v>
                </c:pt>
                <c:pt idx="26">
                  <c:v>0.20680390000000001</c:v>
                </c:pt>
                <c:pt idx="27">
                  <c:v>0.27792139999999999</c:v>
                </c:pt>
                <c:pt idx="28">
                  <c:v>0.2345902</c:v>
                </c:pt>
                <c:pt idx="29">
                  <c:v>0.2046838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CFD-4F0C-AF6B-D25B5573DD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99735576"/>
        <c:axId val="699733616"/>
      </c:scatterChart>
      <c:valAx>
        <c:axId val="699735576"/>
        <c:scaling>
          <c:orientation val="minMax"/>
          <c:max val="2023"/>
          <c:min val="1996"/>
        </c:scaling>
        <c:delete val="0"/>
        <c:axPos val="b"/>
        <c:numFmt formatCode="General" sourceLinked="1"/>
        <c:majorTickMark val="out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699733616"/>
        <c:crosses val="autoZero"/>
        <c:crossBetween val="midCat"/>
        <c:majorUnit val="3"/>
        <c:minorUnit val="1"/>
      </c:valAx>
      <c:valAx>
        <c:axId val="699733616"/>
        <c:scaling>
          <c:orientation val="minMax"/>
          <c:max val="0.4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l-NL"/>
                  <a:t>jaarlijkse overlevingskans</a:t>
                </a:r>
              </a:p>
            </c:rich>
          </c:tx>
          <c:layout>
            <c:manualLayout>
              <c:xMode val="edge"/>
              <c:yMode val="edge"/>
              <c:x val="1.5625E-2"/>
              <c:y val="0.24278556089579711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699735576"/>
        <c:crosses val="autoZero"/>
        <c:crossBetween val="midCat"/>
        <c:majorUnit val="0.1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4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NL"/>
    </a:p>
  </c:txPr>
  <c:printSettings>
    <c:headerFooter alignWithMargins="0"/>
    <c:pageMargins b="1" l="0.75" r="0.75" t="1" header="0.5" footer="0.5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nl-NL"/>
              <a:t>Zanglijster
reproductie</a:t>
            </a:r>
          </a:p>
        </c:rich>
      </c:tx>
      <c:layout>
        <c:manualLayout>
          <c:xMode val="edge"/>
          <c:yMode val="edge"/>
          <c:x val="0.38244569258194261"/>
          <c:y val="1.98411443111095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622307023908701"/>
          <c:y val="0.15476250450499326"/>
          <c:w val="0.78167817759981373"/>
          <c:h val="0.73809809840842944"/>
        </c:manualLayout>
      </c:layout>
      <c:scatterChart>
        <c:scatterStyle val="lineMarker"/>
        <c:varyColors val="0"/>
        <c:ser>
          <c:idx val="0"/>
          <c:order val="0"/>
          <c:tx>
            <c:v>index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Pt>
            <c:idx val="0"/>
            <c:marker>
              <c:spPr>
                <a:solidFill>
                  <a:schemeClr val="bg1">
                    <a:lumMod val="65000"/>
                  </a:schemeClr>
                </a:solidFill>
                <a:ln>
                  <a:solidFill>
                    <a:srgbClr val="000000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7E2C-4F50-825F-ABBB26E8C670}"/>
              </c:ext>
            </c:extLst>
          </c:dPt>
          <c:dPt>
            <c:idx val="1"/>
            <c:marker>
              <c:spPr>
                <a:solidFill>
                  <a:schemeClr val="bg1">
                    <a:lumMod val="65000"/>
                  </a:schemeClr>
                </a:solidFill>
                <a:ln>
                  <a:solidFill>
                    <a:srgbClr val="000000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7E2C-4F50-825F-ABBB26E8C670}"/>
              </c:ext>
            </c:extLst>
          </c:dPt>
          <c:xVal>
            <c:numRef>
              <c:f>reproductie!$E$2:$AI$2</c:f>
              <c:numCache>
                <c:formatCode>General</c:formatCode>
                <c:ptCount val="31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  <c:pt idx="25">
                  <c:v>2019</c:v>
                </c:pt>
                <c:pt idx="26">
                  <c:v>2020</c:v>
                </c:pt>
                <c:pt idx="27">
                  <c:v>2021</c:v>
                </c:pt>
                <c:pt idx="28">
                  <c:v>2022</c:v>
                </c:pt>
                <c:pt idx="29">
                  <c:v>2023</c:v>
                </c:pt>
                <c:pt idx="30">
                  <c:v>2024</c:v>
                </c:pt>
              </c:numCache>
            </c:numRef>
          </c:xVal>
          <c:yVal>
            <c:numRef>
              <c:f>reproductie!$E$21:$AI$21</c:f>
              <c:numCache>
                <c:formatCode>0.00</c:formatCode>
                <c:ptCount val="31"/>
                <c:pt idx="1">
                  <c:v>0.31602642787981899</c:v>
                </c:pt>
                <c:pt idx="2">
                  <c:v>0.24907087517614199</c:v>
                </c:pt>
                <c:pt idx="3">
                  <c:v>0.47669016178290902</c:v>
                </c:pt>
                <c:pt idx="4">
                  <c:v>0.27294760240270599</c:v>
                </c:pt>
                <c:pt idx="5">
                  <c:v>0.45184496513727901</c:v>
                </c:pt>
                <c:pt idx="6">
                  <c:v>0.43919342892440399</c:v>
                </c:pt>
                <c:pt idx="7">
                  <c:v>0.34755336190293901</c:v>
                </c:pt>
                <c:pt idx="8">
                  <c:v>0.39888946415625198</c:v>
                </c:pt>
                <c:pt idx="9">
                  <c:v>0.40592995066888499</c:v>
                </c:pt>
                <c:pt idx="10">
                  <c:v>0.49455731252914398</c:v>
                </c:pt>
                <c:pt idx="11">
                  <c:v>0.42055641960247198</c:v>
                </c:pt>
                <c:pt idx="12">
                  <c:v>0.42072411339131299</c:v>
                </c:pt>
                <c:pt idx="13">
                  <c:v>0.36293541987462002</c:v>
                </c:pt>
                <c:pt idx="14">
                  <c:v>0.32793962684830302</c:v>
                </c:pt>
                <c:pt idx="15">
                  <c:v>0.47236876414101803</c:v>
                </c:pt>
                <c:pt idx="16">
                  <c:v>0.35757543638418898</c:v>
                </c:pt>
                <c:pt idx="17">
                  <c:v>0.37011396510126598</c:v>
                </c:pt>
                <c:pt idx="18">
                  <c:v>0.31250378775689702</c:v>
                </c:pt>
                <c:pt idx="19">
                  <c:v>0.22354565863998899</c:v>
                </c:pt>
                <c:pt idx="20">
                  <c:v>0.52252012172634799</c:v>
                </c:pt>
                <c:pt idx="21">
                  <c:v>0.27551046330441897</c:v>
                </c:pt>
                <c:pt idx="22">
                  <c:v>0.26369535889016199</c:v>
                </c:pt>
                <c:pt idx="23">
                  <c:v>0.25591371206894897</c:v>
                </c:pt>
                <c:pt idx="24">
                  <c:v>0.59057546301460595</c:v>
                </c:pt>
                <c:pt idx="25">
                  <c:v>0.246660534787568</c:v>
                </c:pt>
                <c:pt idx="26">
                  <c:v>0.32546617683311102</c:v>
                </c:pt>
                <c:pt idx="27">
                  <c:v>0.24867745721475201</c:v>
                </c:pt>
                <c:pt idx="28">
                  <c:v>0.33882561431901298</c:v>
                </c:pt>
                <c:pt idx="29">
                  <c:v>0.24617365647321801</c:v>
                </c:pt>
                <c:pt idx="30">
                  <c:v>0.34490501363590398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E2C-4F50-825F-ABBB26E8C670}"/>
            </c:ext>
          </c:extLst>
        </c:ser>
        <c:ser>
          <c:idx val="1"/>
          <c:order val="1"/>
          <c:spPr>
            <a:ln w="3175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reproductie!$E$2:$AI$2</c:f>
              <c:numCache>
                <c:formatCode>General</c:formatCode>
                <c:ptCount val="31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  <c:pt idx="25">
                  <c:v>2019</c:v>
                </c:pt>
                <c:pt idx="26">
                  <c:v>2020</c:v>
                </c:pt>
                <c:pt idx="27">
                  <c:v>2021</c:v>
                </c:pt>
                <c:pt idx="28">
                  <c:v>2022</c:v>
                </c:pt>
                <c:pt idx="29">
                  <c:v>2023</c:v>
                </c:pt>
                <c:pt idx="30">
                  <c:v>2024</c:v>
                </c:pt>
              </c:numCache>
            </c:numRef>
          </c:xVal>
          <c:yVal>
            <c:numRef>
              <c:f>reproductie!$E$22:$AI$22</c:f>
              <c:numCache>
                <c:formatCode>0.00</c:formatCode>
                <c:ptCount val="31"/>
                <c:pt idx="1">
                  <c:v>0.104642423291831</c:v>
                </c:pt>
                <c:pt idx="2">
                  <c:v>8.4269213175454105E-2</c:v>
                </c:pt>
                <c:pt idx="3">
                  <c:v>0.17264891539594199</c:v>
                </c:pt>
                <c:pt idx="4">
                  <c:v>9.7259357413797695E-2</c:v>
                </c:pt>
                <c:pt idx="5">
                  <c:v>0.17052239503507399</c:v>
                </c:pt>
                <c:pt idx="6">
                  <c:v>0.16655506515026899</c:v>
                </c:pt>
                <c:pt idx="7">
                  <c:v>0.127142338607209</c:v>
                </c:pt>
                <c:pt idx="8">
                  <c:v>0.15009852378820199</c:v>
                </c:pt>
                <c:pt idx="9">
                  <c:v>0.15457508638279899</c:v>
                </c:pt>
                <c:pt idx="10">
                  <c:v>0.18461608701675999</c:v>
                </c:pt>
                <c:pt idx="11">
                  <c:v>0.15956423427748201</c:v>
                </c:pt>
                <c:pt idx="12">
                  <c:v>0.15955625813144</c:v>
                </c:pt>
                <c:pt idx="13">
                  <c:v>0.137754503734278</c:v>
                </c:pt>
                <c:pt idx="14">
                  <c:v>0.124258988323369</c:v>
                </c:pt>
                <c:pt idx="15">
                  <c:v>0.17677352702419599</c:v>
                </c:pt>
                <c:pt idx="16">
                  <c:v>0.135005866717233</c:v>
                </c:pt>
                <c:pt idx="17">
                  <c:v>0.13901595317276999</c:v>
                </c:pt>
                <c:pt idx="18">
                  <c:v>0.11901393078731699</c:v>
                </c:pt>
                <c:pt idx="19">
                  <c:v>8.4534472322969303E-2</c:v>
                </c:pt>
                <c:pt idx="20">
                  <c:v>0.20184368928083701</c:v>
                </c:pt>
                <c:pt idx="21">
                  <c:v>0.104891167997001</c:v>
                </c:pt>
                <c:pt idx="22">
                  <c:v>0.10108597771844099</c:v>
                </c:pt>
                <c:pt idx="23">
                  <c:v>9.7160829900480694E-2</c:v>
                </c:pt>
                <c:pt idx="24">
                  <c:v>0.226058233706941</c:v>
                </c:pt>
                <c:pt idx="25">
                  <c:v>9.4975398604161307E-2</c:v>
                </c:pt>
                <c:pt idx="26">
                  <c:v>0.124832365477982</c:v>
                </c:pt>
                <c:pt idx="27">
                  <c:v>9.4739640984720305E-2</c:v>
                </c:pt>
                <c:pt idx="28">
                  <c:v>0.129419421870938</c:v>
                </c:pt>
                <c:pt idx="29">
                  <c:v>9.3329038815277196E-2</c:v>
                </c:pt>
                <c:pt idx="30">
                  <c:v>0.12726676974443199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E2C-4F50-825F-ABBB26E8C670}"/>
            </c:ext>
          </c:extLst>
        </c:ser>
        <c:ser>
          <c:idx val="2"/>
          <c:order val="2"/>
          <c:spPr>
            <a:ln w="3175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reproductie!$E$2:$AI$2</c:f>
              <c:numCache>
                <c:formatCode>General</c:formatCode>
                <c:ptCount val="31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  <c:pt idx="25">
                  <c:v>2019</c:v>
                </c:pt>
                <c:pt idx="26">
                  <c:v>2020</c:v>
                </c:pt>
                <c:pt idx="27">
                  <c:v>2021</c:v>
                </c:pt>
                <c:pt idx="28">
                  <c:v>2022</c:v>
                </c:pt>
                <c:pt idx="29">
                  <c:v>2023</c:v>
                </c:pt>
                <c:pt idx="30">
                  <c:v>2024</c:v>
                </c:pt>
              </c:numCache>
            </c:numRef>
          </c:xVal>
          <c:yVal>
            <c:numRef>
              <c:f>reproductie!$E$23:$AI$23</c:f>
              <c:numCache>
                <c:formatCode>0.00</c:formatCode>
                <c:ptCount val="31"/>
                <c:pt idx="1">
                  <c:v>0.87837727625684903</c:v>
                </c:pt>
                <c:pt idx="2">
                  <c:v>0.67189781460792097</c:v>
                </c:pt>
                <c:pt idx="3">
                  <c:v>1.2038038795686301</c:v>
                </c:pt>
                <c:pt idx="4">
                  <c:v>0.69989179531815104</c:v>
                </c:pt>
                <c:pt idx="5">
                  <c:v>1.08613595593238</c:v>
                </c:pt>
                <c:pt idx="6">
                  <c:v>1.04955558495256</c:v>
                </c:pt>
                <c:pt idx="7">
                  <c:v>0.86671301624325103</c:v>
                </c:pt>
                <c:pt idx="8">
                  <c:v>0.962078324232438</c:v>
                </c:pt>
                <c:pt idx="9">
                  <c:v>0.96476082427021503</c:v>
                </c:pt>
                <c:pt idx="10">
                  <c:v>1.2046951914883</c:v>
                </c:pt>
                <c:pt idx="11">
                  <c:v>1.0040446742695499</c:v>
                </c:pt>
                <c:pt idx="12">
                  <c:v>1.0050764939463901</c:v>
                </c:pt>
                <c:pt idx="13">
                  <c:v>0.86548812145033405</c:v>
                </c:pt>
                <c:pt idx="14">
                  <c:v>0.78348890421101502</c:v>
                </c:pt>
                <c:pt idx="15">
                  <c:v>1.1467758387342699</c:v>
                </c:pt>
                <c:pt idx="16">
                  <c:v>0.85786416820386102</c:v>
                </c:pt>
                <c:pt idx="17">
                  <c:v>0.89395842770937395</c:v>
                </c:pt>
                <c:pt idx="18">
                  <c:v>0.741741307610564</c:v>
                </c:pt>
                <c:pt idx="19">
                  <c:v>0.53447180889436297</c:v>
                </c:pt>
                <c:pt idx="20">
                  <c:v>1.2205376958963099</c:v>
                </c:pt>
                <c:pt idx="21">
                  <c:v>0.65420064572874304</c:v>
                </c:pt>
                <c:pt idx="22">
                  <c:v>0.620734392643713</c:v>
                </c:pt>
                <c:pt idx="23">
                  <c:v>0.60987246234210302</c:v>
                </c:pt>
                <c:pt idx="24">
                  <c:v>1.3962984035939101</c:v>
                </c:pt>
                <c:pt idx="25">
                  <c:v>0.577475064542463</c:v>
                </c:pt>
                <c:pt idx="26">
                  <c:v>0.76594227070180398</c:v>
                </c:pt>
                <c:pt idx="27">
                  <c:v>0.58961886203842595</c:v>
                </c:pt>
                <c:pt idx="28">
                  <c:v>0.80184333827979404</c:v>
                </c:pt>
                <c:pt idx="29">
                  <c:v>0.58657820135956096</c:v>
                </c:pt>
                <c:pt idx="30">
                  <c:v>0.85044023683456804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E2C-4F50-825F-ABBB26E8C6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99726168"/>
        <c:axId val="699730480"/>
      </c:scatterChart>
      <c:valAx>
        <c:axId val="699726168"/>
        <c:scaling>
          <c:orientation val="minMax"/>
          <c:max val="2024"/>
          <c:min val="1996"/>
        </c:scaling>
        <c:delete val="0"/>
        <c:axPos val="b"/>
        <c:numFmt formatCode="General" sourceLinked="1"/>
        <c:majorTickMark val="out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699730480"/>
        <c:crosses val="autoZero"/>
        <c:crossBetween val="midCat"/>
        <c:majorUnit val="3"/>
        <c:minorUnit val="1"/>
      </c:valAx>
      <c:valAx>
        <c:axId val="699730480"/>
        <c:scaling>
          <c:orientation val="minMax"/>
          <c:max val="1.5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l-NL"/>
                  <a:t>reproductie-index</a:t>
                </a:r>
              </a:p>
            </c:rich>
          </c:tx>
          <c:layout>
            <c:manualLayout>
              <c:xMode val="edge"/>
              <c:yMode val="edge"/>
              <c:x val="1.5673859880142971E-2"/>
              <c:y val="0.34127107474011165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699726168"/>
        <c:crosses val="autoZero"/>
        <c:crossBetween val="midCat"/>
        <c:majorUnit val="0.30000000000000004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4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NL"/>
    </a:p>
  </c:txPr>
  <c:printSettings>
    <c:headerFooter alignWithMargins="0"/>
    <c:pageMargins b="1" l="0.75" r="0.75" t="1" header="0.5" footer="0.5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nl-NL"/>
              <a:t>Grote Bonte Specht
reproductie</a:t>
            </a:r>
          </a:p>
        </c:rich>
      </c:tx>
      <c:layout>
        <c:manualLayout>
          <c:xMode val="edge"/>
          <c:yMode val="edge"/>
          <c:x val="0.38244569258194261"/>
          <c:y val="1.98411443111095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622307023908701"/>
          <c:y val="0.15476250450499326"/>
          <c:w val="0.78167817759981373"/>
          <c:h val="0.73809809840842944"/>
        </c:manualLayout>
      </c:layout>
      <c:scatterChart>
        <c:scatterStyle val="lineMarker"/>
        <c:varyColors val="0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Pt>
            <c:idx val="0"/>
            <c:marker>
              <c:spPr>
                <a:solidFill>
                  <a:schemeClr val="bg1">
                    <a:lumMod val="65000"/>
                  </a:schemeClr>
                </a:solidFill>
                <a:ln>
                  <a:solidFill>
                    <a:srgbClr val="000000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08B9-4B30-A2BC-2626A8063826}"/>
              </c:ext>
            </c:extLst>
          </c:dPt>
          <c:dPt>
            <c:idx val="1"/>
            <c:marker>
              <c:spPr>
                <a:solidFill>
                  <a:schemeClr val="bg1">
                    <a:lumMod val="65000"/>
                  </a:schemeClr>
                </a:solidFill>
                <a:ln>
                  <a:solidFill>
                    <a:srgbClr val="000000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08B9-4B30-A2BC-2626A8063826}"/>
              </c:ext>
            </c:extLst>
          </c:dPt>
          <c:xVal>
            <c:numRef>
              <c:f>reproductie!$E$2:$AI$2</c:f>
              <c:numCache>
                <c:formatCode>General</c:formatCode>
                <c:ptCount val="31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  <c:pt idx="25">
                  <c:v>2019</c:v>
                </c:pt>
                <c:pt idx="26">
                  <c:v>2020</c:v>
                </c:pt>
                <c:pt idx="27">
                  <c:v>2021</c:v>
                </c:pt>
                <c:pt idx="28">
                  <c:v>2022</c:v>
                </c:pt>
                <c:pt idx="29">
                  <c:v>2023</c:v>
                </c:pt>
                <c:pt idx="30">
                  <c:v>2024</c:v>
                </c:pt>
              </c:numCache>
            </c:numRef>
          </c:xVal>
          <c:yVal>
            <c:numRef>
              <c:f>reproductie!$E$3:$AI$3</c:f>
              <c:numCache>
                <c:formatCode>0.00</c:formatCode>
                <c:ptCount val="31"/>
                <c:pt idx="2">
                  <c:v>1.65944236367186</c:v>
                </c:pt>
                <c:pt idx="3">
                  <c:v>2.2339418283620098</c:v>
                </c:pt>
                <c:pt idx="4">
                  <c:v>1.73142427647396</c:v>
                </c:pt>
                <c:pt idx="5">
                  <c:v>3.1753740884339798</c:v>
                </c:pt>
                <c:pt idx="6">
                  <c:v>2.9723539028697901</c:v>
                </c:pt>
                <c:pt idx="7">
                  <c:v>2.1648534909991199</c:v>
                </c:pt>
                <c:pt idx="8">
                  <c:v>2.1971523905127102</c:v>
                </c:pt>
                <c:pt idx="9">
                  <c:v>5.1232029761759597</c:v>
                </c:pt>
                <c:pt idx="10">
                  <c:v>5.75850757322055</c:v>
                </c:pt>
                <c:pt idx="11">
                  <c:v>4.0242427549306496</c:v>
                </c:pt>
                <c:pt idx="12">
                  <c:v>1.2445298738784301</c:v>
                </c:pt>
                <c:pt idx="13">
                  <c:v>4.0828653071258003</c:v>
                </c:pt>
                <c:pt idx="14">
                  <c:v>2.79164252733931</c:v>
                </c:pt>
                <c:pt idx="15">
                  <c:v>3.0459331112277801</c:v>
                </c:pt>
                <c:pt idx="16">
                  <c:v>3.6702398970730101</c:v>
                </c:pt>
                <c:pt idx="17">
                  <c:v>4.3336663211105</c:v>
                </c:pt>
                <c:pt idx="18">
                  <c:v>4.2323639490209004</c:v>
                </c:pt>
                <c:pt idx="19">
                  <c:v>4.0883388472776803</c:v>
                </c:pt>
                <c:pt idx="20">
                  <c:v>3.1993085018471299</c:v>
                </c:pt>
                <c:pt idx="21">
                  <c:v>5.0075709590036599</c:v>
                </c:pt>
                <c:pt idx="22">
                  <c:v>4.2037325792590501</c:v>
                </c:pt>
                <c:pt idx="23">
                  <c:v>5.9530383242811498</c:v>
                </c:pt>
                <c:pt idx="24">
                  <c:v>3.3439263229473899</c:v>
                </c:pt>
                <c:pt idx="25">
                  <c:v>6.0805047356151203</c:v>
                </c:pt>
                <c:pt idx="26">
                  <c:v>5.7417735658401003</c:v>
                </c:pt>
                <c:pt idx="27">
                  <c:v>5.9548087588762604</c:v>
                </c:pt>
                <c:pt idx="28">
                  <c:v>5.6937448064913303</c:v>
                </c:pt>
                <c:pt idx="29">
                  <c:v>4.4113254588632103</c:v>
                </c:pt>
                <c:pt idx="30">
                  <c:v>4.0254262790357904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8B9-4B30-A2BC-2626A8063826}"/>
            </c:ext>
          </c:extLst>
        </c:ser>
        <c:ser>
          <c:idx val="1"/>
          <c:order val="1"/>
          <c:spPr>
            <a:ln w="3175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reproductie!$E$2:$AI$2</c:f>
              <c:numCache>
                <c:formatCode>General</c:formatCode>
                <c:ptCount val="31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  <c:pt idx="25">
                  <c:v>2019</c:v>
                </c:pt>
                <c:pt idx="26">
                  <c:v>2020</c:v>
                </c:pt>
                <c:pt idx="27">
                  <c:v>2021</c:v>
                </c:pt>
                <c:pt idx="28">
                  <c:v>2022</c:v>
                </c:pt>
                <c:pt idx="29">
                  <c:v>2023</c:v>
                </c:pt>
                <c:pt idx="30">
                  <c:v>2024</c:v>
                </c:pt>
              </c:numCache>
            </c:numRef>
          </c:xVal>
          <c:yVal>
            <c:numRef>
              <c:f>reproductie!$E$4:$AI$4</c:f>
              <c:numCache>
                <c:formatCode>0.00</c:formatCode>
                <c:ptCount val="31"/>
                <c:pt idx="2">
                  <c:v>0.50163387645550905</c:v>
                </c:pt>
                <c:pt idx="3">
                  <c:v>0.62501923551040095</c:v>
                </c:pt>
                <c:pt idx="4">
                  <c:v>0.36288070255952298</c:v>
                </c:pt>
                <c:pt idx="5">
                  <c:v>0.99772804184917596</c:v>
                </c:pt>
                <c:pt idx="6">
                  <c:v>0.79455335570907204</c:v>
                </c:pt>
                <c:pt idx="7">
                  <c:v>0.64937980793669403</c:v>
                </c:pt>
                <c:pt idx="8">
                  <c:v>0.56072496349654699</c:v>
                </c:pt>
                <c:pt idx="9">
                  <c:v>1.5608790253110501</c:v>
                </c:pt>
                <c:pt idx="10">
                  <c:v>1.7102560113699199</c:v>
                </c:pt>
                <c:pt idx="11">
                  <c:v>1.2167183583599901</c:v>
                </c:pt>
                <c:pt idx="12">
                  <c:v>0.325077729089159</c:v>
                </c:pt>
                <c:pt idx="13">
                  <c:v>1.3637854062714001</c:v>
                </c:pt>
                <c:pt idx="14">
                  <c:v>0.87531471708451403</c:v>
                </c:pt>
                <c:pt idx="15">
                  <c:v>0.99229975470825504</c:v>
                </c:pt>
                <c:pt idx="16">
                  <c:v>1.1878284693353101</c:v>
                </c:pt>
                <c:pt idx="17">
                  <c:v>1.48471562308312</c:v>
                </c:pt>
                <c:pt idx="18">
                  <c:v>1.4277777432538801</c:v>
                </c:pt>
                <c:pt idx="19">
                  <c:v>1.4152279212499901</c:v>
                </c:pt>
                <c:pt idx="20">
                  <c:v>1.09927038599714</c:v>
                </c:pt>
                <c:pt idx="21">
                  <c:v>1.75905837998901</c:v>
                </c:pt>
                <c:pt idx="22">
                  <c:v>1.4295604692616499</c:v>
                </c:pt>
                <c:pt idx="23">
                  <c:v>2.11782329433409</c:v>
                </c:pt>
                <c:pt idx="24">
                  <c:v>1.1386235893248899</c:v>
                </c:pt>
                <c:pt idx="25">
                  <c:v>2.11438445672424</c:v>
                </c:pt>
                <c:pt idx="26">
                  <c:v>2.0091738767444101</c:v>
                </c:pt>
                <c:pt idx="27">
                  <c:v>2.0718472075313898</c:v>
                </c:pt>
                <c:pt idx="28">
                  <c:v>1.9614614567579201</c:v>
                </c:pt>
                <c:pt idx="29">
                  <c:v>1.5202822585412901</c:v>
                </c:pt>
                <c:pt idx="30">
                  <c:v>1.3088384859686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8B9-4B30-A2BC-2626A8063826}"/>
            </c:ext>
          </c:extLst>
        </c:ser>
        <c:ser>
          <c:idx val="2"/>
          <c:order val="2"/>
          <c:spPr>
            <a:ln w="3175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reproductie!$E$2:$AI$2</c:f>
              <c:numCache>
                <c:formatCode>General</c:formatCode>
                <c:ptCount val="31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  <c:pt idx="25">
                  <c:v>2019</c:v>
                </c:pt>
                <c:pt idx="26">
                  <c:v>2020</c:v>
                </c:pt>
                <c:pt idx="27">
                  <c:v>2021</c:v>
                </c:pt>
                <c:pt idx="28">
                  <c:v>2022</c:v>
                </c:pt>
                <c:pt idx="29">
                  <c:v>2023</c:v>
                </c:pt>
                <c:pt idx="30">
                  <c:v>2024</c:v>
                </c:pt>
              </c:numCache>
            </c:numRef>
          </c:xVal>
          <c:yVal>
            <c:numRef>
              <c:f>reproductie!$E$5:$AI$5</c:f>
              <c:numCache>
                <c:formatCode>0.0</c:formatCode>
                <c:ptCount val="31"/>
                <c:pt idx="2">
                  <c:v>6.07009113098482</c:v>
                </c:pt>
                <c:pt idx="3">
                  <c:v>8.8274427782431903</c:v>
                </c:pt>
                <c:pt idx="4">
                  <c:v>8.3428276672962394</c:v>
                </c:pt>
                <c:pt idx="5">
                  <c:v>11.492191793028701</c:v>
                </c:pt>
                <c:pt idx="6">
                  <c:v>12.2090232553881</c:v>
                </c:pt>
                <c:pt idx="7">
                  <c:v>8.0264562116962601</c:v>
                </c:pt>
                <c:pt idx="8">
                  <c:v>9.2011825129671898</c:v>
                </c:pt>
                <c:pt idx="9">
                  <c:v>19.032630877611499</c:v>
                </c:pt>
                <c:pt idx="10">
                  <c:v>22.2936894638067</c:v>
                </c:pt>
                <c:pt idx="11">
                  <c:v>14.987445833857899</c:v>
                </c:pt>
                <c:pt idx="12">
                  <c:v>5.0330325471839696</c:v>
                </c:pt>
                <c:pt idx="13">
                  <c:v>14.0511685759435</c:v>
                </c:pt>
                <c:pt idx="14">
                  <c:v>10.0692009937117</c:v>
                </c:pt>
                <c:pt idx="15">
                  <c:v>10.722057253671901</c:v>
                </c:pt>
                <c:pt idx="16">
                  <c:v>12.9405525592017</c:v>
                </c:pt>
                <c:pt idx="17">
                  <c:v>14.6668250028393</c:v>
                </c:pt>
                <c:pt idx="18">
                  <c:v>14.4879707037322</c:v>
                </c:pt>
                <c:pt idx="19">
                  <c:v>13.7036690393198</c:v>
                </c:pt>
                <c:pt idx="20">
                  <c:v>10.7687978726374</c:v>
                </c:pt>
                <c:pt idx="21">
                  <c:v>16.651273787206801</c:v>
                </c:pt>
                <c:pt idx="22">
                  <c:v>14.2823048090856</c:v>
                </c:pt>
                <c:pt idx="23">
                  <c:v>19.565537779179799</c:v>
                </c:pt>
                <c:pt idx="24">
                  <c:v>11.3372457293354</c:v>
                </c:pt>
                <c:pt idx="25">
                  <c:v>20.304083826460101</c:v>
                </c:pt>
                <c:pt idx="26">
                  <c:v>19.0726286205558</c:v>
                </c:pt>
                <c:pt idx="27">
                  <c:v>19.8888845882122</c:v>
                </c:pt>
                <c:pt idx="28">
                  <c:v>19.138996615779401</c:v>
                </c:pt>
                <c:pt idx="29">
                  <c:v>14.8349837443893</c:v>
                </c:pt>
                <c:pt idx="30">
                  <c:v>14.1197575452241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8B9-4B30-A2BC-2626A80638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99708920"/>
        <c:axId val="699708136"/>
      </c:scatterChart>
      <c:valAx>
        <c:axId val="699708920"/>
        <c:scaling>
          <c:orientation val="minMax"/>
          <c:max val="2024"/>
          <c:min val="1996"/>
        </c:scaling>
        <c:delete val="0"/>
        <c:axPos val="b"/>
        <c:numFmt formatCode="General" sourceLinked="1"/>
        <c:majorTickMark val="out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699708136"/>
        <c:crosses val="autoZero"/>
        <c:crossBetween val="midCat"/>
        <c:majorUnit val="3"/>
        <c:minorUnit val="1"/>
      </c:valAx>
      <c:valAx>
        <c:axId val="699708136"/>
        <c:scaling>
          <c:orientation val="minMax"/>
          <c:max val="25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l-NL"/>
                  <a:t>reproductie-index</a:t>
                </a:r>
              </a:p>
            </c:rich>
          </c:tx>
          <c:layout>
            <c:manualLayout>
              <c:xMode val="edge"/>
              <c:yMode val="edge"/>
              <c:x val="1.5673859880142971E-2"/>
              <c:y val="0.3412710747401116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699708920"/>
        <c:crosses val="autoZero"/>
        <c:crossBetween val="midCat"/>
        <c:majorUnit val="5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4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NL"/>
    </a:p>
  </c:txPr>
  <c:printSettings>
    <c:headerFooter alignWithMargins="0"/>
    <c:pageMargins b="1" l="0.75" r="0.75" t="1" header="0.5" footer="0.5"/>
    <c:pageSetup orientation="landscape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nl-NL" sz="800" b="0" i="0" u="none" strike="noStrike" baseline="0">
                <a:effectLst/>
              </a:rPr>
              <a:t>Zanglijster</a:t>
            </a:r>
            <a:r>
              <a:rPr lang="nl-NL"/>
              <a:t>
overleving adult</a:t>
            </a:r>
          </a:p>
        </c:rich>
      </c:tx>
      <c:layout>
        <c:manualLayout>
          <c:xMode val="edge"/>
          <c:yMode val="edge"/>
          <c:x val="0.36081355809905208"/>
          <c:y val="1.984161070775243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937499999999999"/>
          <c:y val="0.15476250450499326"/>
          <c:w val="0.76875000000000004"/>
          <c:h val="0.73809809840842944"/>
        </c:manualLayout>
      </c:layout>
      <c:scatterChart>
        <c:scatterStyle val="lineMarker"/>
        <c:varyColors val="0"/>
        <c:ser>
          <c:idx val="0"/>
          <c:order val="0"/>
          <c:tx>
            <c:v>index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Pt>
            <c:idx val="1"/>
            <c:marker>
              <c:spPr>
                <a:solidFill>
                  <a:schemeClr val="bg1">
                    <a:lumMod val="65000"/>
                  </a:schemeClr>
                </a:solidFill>
                <a:ln>
                  <a:solidFill>
                    <a:srgbClr val="000000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E6E9-4C33-ACF6-1CC49E0C67A3}"/>
              </c:ext>
            </c:extLst>
          </c:dPt>
          <c:xVal>
            <c:numRef>
              <c:f>'overleving ad'!$E$2:$AH$2</c:f>
              <c:numCache>
                <c:formatCode>General</c:formatCode>
                <c:ptCount val="30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  <c:pt idx="25">
                  <c:v>2019</c:v>
                </c:pt>
                <c:pt idx="26">
                  <c:v>2020</c:v>
                </c:pt>
                <c:pt idx="27">
                  <c:v>2021</c:v>
                </c:pt>
                <c:pt idx="28">
                  <c:v>2022</c:v>
                </c:pt>
                <c:pt idx="29">
                  <c:v>2023</c:v>
                </c:pt>
              </c:numCache>
            </c:numRef>
          </c:xVal>
          <c:yVal>
            <c:numRef>
              <c:f>'overleving ad'!$E$21:$AH$21</c:f>
              <c:numCache>
                <c:formatCode>0.00</c:formatCode>
                <c:ptCount val="30"/>
                <c:pt idx="1">
                  <c:v>0.4267976</c:v>
                </c:pt>
                <c:pt idx="2">
                  <c:v>0.43938630000000001</c:v>
                </c:pt>
                <c:pt idx="3">
                  <c:v>0.56310059999999995</c:v>
                </c:pt>
                <c:pt idx="4">
                  <c:v>0.63575199999999998</c:v>
                </c:pt>
                <c:pt idx="5">
                  <c:v>0.44856040000000003</c:v>
                </c:pt>
                <c:pt idx="6">
                  <c:v>0.26350390000000001</c:v>
                </c:pt>
                <c:pt idx="7">
                  <c:v>0.56512949999999995</c:v>
                </c:pt>
                <c:pt idx="8">
                  <c:v>0.33145069999999999</c:v>
                </c:pt>
                <c:pt idx="9">
                  <c:v>0.51221000000000005</c:v>
                </c:pt>
                <c:pt idx="10">
                  <c:v>0.4765433</c:v>
                </c:pt>
                <c:pt idx="11">
                  <c:v>0.29275960000000001</c:v>
                </c:pt>
                <c:pt idx="12">
                  <c:v>0.54693749999999997</c:v>
                </c:pt>
                <c:pt idx="13">
                  <c:v>0.54703049999999998</c:v>
                </c:pt>
                <c:pt idx="14">
                  <c:v>0.26149050000000001</c:v>
                </c:pt>
                <c:pt idx="15">
                  <c:v>0.2982553</c:v>
                </c:pt>
                <c:pt idx="16">
                  <c:v>0.57956750000000001</c:v>
                </c:pt>
                <c:pt idx="17">
                  <c:v>0.50298670000000001</c:v>
                </c:pt>
                <c:pt idx="18">
                  <c:v>0.44728970000000001</c:v>
                </c:pt>
                <c:pt idx="19">
                  <c:v>0.29340480000000002</c:v>
                </c:pt>
                <c:pt idx="20">
                  <c:v>0.62902760000000002</c:v>
                </c:pt>
                <c:pt idx="21">
                  <c:v>0.40056910000000001</c:v>
                </c:pt>
                <c:pt idx="22">
                  <c:v>0.51107910000000001</c:v>
                </c:pt>
                <c:pt idx="23">
                  <c:v>0.33904400000000001</c:v>
                </c:pt>
                <c:pt idx="24">
                  <c:v>0.51037619999999995</c:v>
                </c:pt>
                <c:pt idx="25">
                  <c:v>0.33161000000000002</c:v>
                </c:pt>
                <c:pt idx="26">
                  <c:v>0.35781800000000002</c:v>
                </c:pt>
                <c:pt idx="27">
                  <c:v>0.52084540000000001</c:v>
                </c:pt>
                <c:pt idx="28">
                  <c:v>0.53994370000000003</c:v>
                </c:pt>
                <c:pt idx="29">
                  <c:v>0.43630540000000001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6E9-4C33-ACF6-1CC49E0C67A3}"/>
            </c:ext>
          </c:extLst>
        </c:ser>
        <c:ser>
          <c:idx val="1"/>
          <c:order val="1"/>
          <c:tx>
            <c:v>lower</c:v>
          </c:tx>
          <c:spPr>
            <a:ln w="3175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'overleving ad'!$E$2:$AH$2</c:f>
              <c:numCache>
                <c:formatCode>General</c:formatCode>
                <c:ptCount val="30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  <c:pt idx="25">
                  <c:v>2019</c:v>
                </c:pt>
                <c:pt idx="26">
                  <c:v>2020</c:v>
                </c:pt>
                <c:pt idx="27">
                  <c:v>2021</c:v>
                </c:pt>
                <c:pt idx="28">
                  <c:v>2022</c:v>
                </c:pt>
                <c:pt idx="29">
                  <c:v>2023</c:v>
                </c:pt>
              </c:numCache>
            </c:numRef>
          </c:xVal>
          <c:yVal>
            <c:numRef>
              <c:f>'overleving ad'!$E$22:$AH$22</c:f>
              <c:numCache>
                <c:formatCode>0.00</c:formatCode>
                <c:ptCount val="30"/>
                <c:pt idx="1">
                  <c:v>0.1226544</c:v>
                </c:pt>
                <c:pt idx="2">
                  <c:v>0.19623789999999999</c:v>
                </c:pt>
                <c:pt idx="3">
                  <c:v>0.2687388</c:v>
                </c:pt>
                <c:pt idx="4">
                  <c:v>0.3313818</c:v>
                </c:pt>
                <c:pt idx="5">
                  <c:v>0.24945700000000001</c:v>
                </c:pt>
                <c:pt idx="6">
                  <c:v>0.13482640000000001</c:v>
                </c:pt>
                <c:pt idx="7">
                  <c:v>0.2910605</c:v>
                </c:pt>
                <c:pt idx="8">
                  <c:v>0.18265139999999999</c:v>
                </c:pt>
                <c:pt idx="9">
                  <c:v>0.29655609999999999</c:v>
                </c:pt>
                <c:pt idx="10">
                  <c:v>0.26680939999999997</c:v>
                </c:pt>
                <c:pt idx="11">
                  <c:v>0.16188710000000001</c:v>
                </c:pt>
                <c:pt idx="12">
                  <c:v>0.33622439999999998</c:v>
                </c:pt>
                <c:pt idx="13">
                  <c:v>0.33454080000000003</c:v>
                </c:pt>
                <c:pt idx="14">
                  <c:v>0.14774190000000001</c:v>
                </c:pt>
                <c:pt idx="15">
                  <c:v>0.1598813</c:v>
                </c:pt>
                <c:pt idx="16">
                  <c:v>0.33122180000000001</c:v>
                </c:pt>
                <c:pt idx="17">
                  <c:v>0.30397849999999998</c:v>
                </c:pt>
                <c:pt idx="18">
                  <c:v>0.26591480000000001</c:v>
                </c:pt>
                <c:pt idx="19">
                  <c:v>0.17871239999999999</c:v>
                </c:pt>
                <c:pt idx="20">
                  <c:v>0.39443679999999998</c:v>
                </c:pt>
                <c:pt idx="21">
                  <c:v>0.2606813</c:v>
                </c:pt>
                <c:pt idx="22">
                  <c:v>0.3377098</c:v>
                </c:pt>
                <c:pt idx="23">
                  <c:v>0.21478710000000001</c:v>
                </c:pt>
                <c:pt idx="24">
                  <c:v>0.30702079999999998</c:v>
                </c:pt>
                <c:pt idx="25">
                  <c:v>0.2062107</c:v>
                </c:pt>
                <c:pt idx="26">
                  <c:v>0.2244169</c:v>
                </c:pt>
                <c:pt idx="27">
                  <c:v>0.3465722</c:v>
                </c:pt>
                <c:pt idx="28">
                  <c:v>0.35338330000000001</c:v>
                </c:pt>
                <c:pt idx="29">
                  <c:v>0.26586169999999998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6E9-4C33-ACF6-1CC49E0C67A3}"/>
            </c:ext>
          </c:extLst>
        </c:ser>
        <c:ser>
          <c:idx val="2"/>
          <c:order val="2"/>
          <c:tx>
            <c:v>upper</c:v>
          </c:tx>
          <c:spPr>
            <a:ln w="3175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'overleving ad'!$E$2:$AH$2</c:f>
              <c:numCache>
                <c:formatCode>General</c:formatCode>
                <c:ptCount val="30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  <c:pt idx="25">
                  <c:v>2019</c:v>
                </c:pt>
                <c:pt idx="26">
                  <c:v>2020</c:v>
                </c:pt>
                <c:pt idx="27">
                  <c:v>2021</c:v>
                </c:pt>
                <c:pt idx="28">
                  <c:v>2022</c:v>
                </c:pt>
                <c:pt idx="29">
                  <c:v>2023</c:v>
                </c:pt>
              </c:numCache>
            </c:numRef>
          </c:xVal>
          <c:yVal>
            <c:numRef>
              <c:f>'overleving ad'!$E$23:$AH$23</c:f>
              <c:numCache>
                <c:formatCode>0.00</c:formatCode>
                <c:ptCount val="30"/>
                <c:pt idx="1">
                  <c:v>0.79861689999999996</c:v>
                </c:pt>
                <c:pt idx="2">
                  <c:v>0.71558560000000004</c:v>
                </c:pt>
                <c:pt idx="3">
                  <c:v>0.81884489999999999</c:v>
                </c:pt>
                <c:pt idx="4">
                  <c:v>0.86007210000000001</c:v>
                </c:pt>
                <c:pt idx="5">
                  <c:v>0.66564049999999997</c:v>
                </c:pt>
                <c:pt idx="6">
                  <c:v>0.45097569999999998</c:v>
                </c:pt>
                <c:pt idx="7">
                  <c:v>0.80443580000000003</c:v>
                </c:pt>
                <c:pt idx="8">
                  <c:v>0.52378809999999998</c:v>
                </c:pt>
                <c:pt idx="9">
                  <c:v>0.72341230000000001</c:v>
                </c:pt>
                <c:pt idx="10">
                  <c:v>0.69488970000000005</c:v>
                </c:pt>
                <c:pt idx="11">
                  <c:v>0.4700897</c:v>
                </c:pt>
                <c:pt idx="12">
                  <c:v>0.74207350000000005</c:v>
                </c:pt>
                <c:pt idx="13">
                  <c:v>0.74365970000000003</c:v>
                </c:pt>
                <c:pt idx="14">
                  <c:v>0.41968929999999999</c:v>
                </c:pt>
                <c:pt idx="15">
                  <c:v>0.48697089999999998</c:v>
                </c:pt>
                <c:pt idx="16">
                  <c:v>0.79325540000000005</c:v>
                </c:pt>
                <c:pt idx="17">
                  <c:v>0.70105320000000004</c:v>
                </c:pt>
                <c:pt idx="18">
                  <c:v>0.64386829999999995</c:v>
                </c:pt>
                <c:pt idx="19">
                  <c:v>0.4420828</c:v>
                </c:pt>
                <c:pt idx="20">
                  <c:v>0.81529580000000001</c:v>
                </c:pt>
                <c:pt idx="21">
                  <c:v>0.55878729999999999</c:v>
                </c:pt>
                <c:pt idx="22">
                  <c:v>0.68182350000000003</c:v>
                </c:pt>
                <c:pt idx="23">
                  <c:v>0.4902995</c:v>
                </c:pt>
                <c:pt idx="24">
                  <c:v>0.71035440000000005</c:v>
                </c:pt>
                <c:pt idx="25">
                  <c:v>0.48652689999999998</c:v>
                </c:pt>
                <c:pt idx="26">
                  <c:v>0.51759659999999996</c:v>
                </c:pt>
                <c:pt idx="27">
                  <c:v>0.69018849999999998</c:v>
                </c:pt>
                <c:pt idx="28">
                  <c:v>0.71594440000000004</c:v>
                </c:pt>
                <c:pt idx="29">
                  <c:v>0.62325359999999996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6E9-4C33-ACF6-1CC49E0C67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99737144"/>
        <c:axId val="699728128"/>
      </c:scatterChart>
      <c:valAx>
        <c:axId val="699737144"/>
        <c:scaling>
          <c:orientation val="minMax"/>
          <c:max val="2023"/>
          <c:min val="1996"/>
        </c:scaling>
        <c:delete val="0"/>
        <c:axPos val="b"/>
        <c:numFmt formatCode="General" sourceLinked="1"/>
        <c:majorTickMark val="out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699728128"/>
        <c:crosses val="autoZero"/>
        <c:crossBetween val="midCat"/>
        <c:majorUnit val="3"/>
        <c:minorUnit val="1"/>
      </c:valAx>
      <c:valAx>
        <c:axId val="699728128"/>
        <c:scaling>
          <c:orientation val="minMax"/>
          <c:max val="1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l-NL"/>
                  <a:t>jaarlijkse overlevingskans</a:t>
                </a:r>
              </a:p>
            </c:rich>
          </c:tx>
          <c:layout>
            <c:manualLayout>
              <c:xMode val="edge"/>
              <c:yMode val="edge"/>
              <c:x val="1.5625E-2"/>
              <c:y val="0.24278556089579711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699737144"/>
        <c:crosses val="autoZero"/>
        <c:crossBetween val="midCat"/>
        <c:majorUnit val="0.2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4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NL"/>
    </a:p>
  </c:txPr>
  <c:printSettings>
    <c:headerFooter alignWithMargins="0"/>
    <c:pageMargins b="1" l="0.75" r="0.75" t="1" header="0.5" footer="0.5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nl-NL" sz="800" b="0" i="0" u="none" strike="noStrike" baseline="0">
                <a:effectLst/>
              </a:rPr>
              <a:t>Zanglijster</a:t>
            </a:r>
            <a:r>
              <a:rPr lang="nl-NL"/>
              <a:t>
overleving eerstejaars</a:t>
            </a:r>
          </a:p>
        </c:rich>
      </c:tx>
      <c:layout>
        <c:manualLayout>
          <c:xMode val="edge"/>
          <c:yMode val="edge"/>
          <c:x val="0.36081355809905208"/>
          <c:y val="1.984161070775243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937499999999999"/>
          <c:y val="0.15476250450499326"/>
          <c:w val="0.76875000000000004"/>
          <c:h val="0.73809809840842944"/>
        </c:manualLayout>
      </c:layout>
      <c:scatterChart>
        <c:scatterStyle val="lineMarker"/>
        <c:varyColors val="0"/>
        <c:ser>
          <c:idx val="0"/>
          <c:order val="0"/>
          <c:tx>
            <c:v>index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Pt>
            <c:idx val="0"/>
            <c:marker>
              <c:spPr>
                <a:solidFill>
                  <a:schemeClr val="bg1">
                    <a:lumMod val="65000"/>
                  </a:schemeClr>
                </a:solidFill>
                <a:ln>
                  <a:solidFill>
                    <a:srgbClr val="000000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88E3-4FCF-9C8B-D312F90D7319}"/>
              </c:ext>
            </c:extLst>
          </c:dPt>
          <c:dPt>
            <c:idx val="1"/>
            <c:marker>
              <c:spPr>
                <a:solidFill>
                  <a:schemeClr val="bg1">
                    <a:lumMod val="65000"/>
                  </a:schemeClr>
                </a:solidFill>
                <a:ln>
                  <a:solidFill>
                    <a:srgbClr val="000000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88E3-4FCF-9C8B-D312F90D7319}"/>
              </c:ext>
            </c:extLst>
          </c:dPt>
          <c:xVal>
            <c:numRef>
              <c:f>'overleving juv'!$E$2:$AH$2</c:f>
              <c:numCache>
                <c:formatCode>General</c:formatCode>
                <c:ptCount val="30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  <c:pt idx="25">
                  <c:v>2019</c:v>
                </c:pt>
                <c:pt idx="26">
                  <c:v>2020</c:v>
                </c:pt>
                <c:pt idx="27">
                  <c:v>2021</c:v>
                </c:pt>
                <c:pt idx="28">
                  <c:v>2022</c:v>
                </c:pt>
                <c:pt idx="29">
                  <c:v>2023</c:v>
                </c:pt>
              </c:numCache>
            </c:numRef>
          </c:xVal>
          <c:yVal>
            <c:numRef>
              <c:f>'overleving juv'!$E$21:$AH$21</c:f>
              <c:numCache>
                <c:formatCode>0.00</c:formatCode>
                <c:ptCount val="30"/>
                <c:pt idx="0">
                  <c:v>0.28087820000000002</c:v>
                </c:pt>
                <c:pt idx="1">
                  <c:v>8.8341299999999998E-2</c:v>
                </c:pt>
                <c:pt idx="3">
                  <c:v>7.7054600000000001E-2</c:v>
                </c:pt>
                <c:pt idx="4">
                  <c:v>0.1219638</c:v>
                </c:pt>
                <c:pt idx="5">
                  <c:v>5.5900100000000001E-2</c:v>
                </c:pt>
                <c:pt idx="6">
                  <c:v>0.14787690000000001</c:v>
                </c:pt>
                <c:pt idx="8">
                  <c:v>0.16289200000000001</c:v>
                </c:pt>
                <c:pt idx="10">
                  <c:v>6.6213800000000003E-2</c:v>
                </c:pt>
                <c:pt idx="11">
                  <c:v>0.25637320000000002</c:v>
                </c:pt>
                <c:pt idx="12">
                  <c:v>7.6571100000000003E-2</c:v>
                </c:pt>
                <c:pt idx="13">
                  <c:v>6.7050999999999999E-2</c:v>
                </c:pt>
                <c:pt idx="14">
                  <c:v>0.1061995</c:v>
                </c:pt>
                <c:pt idx="15">
                  <c:v>5.8845000000000001E-2</c:v>
                </c:pt>
                <c:pt idx="16">
                  <c:v>0.1869354</c:v>
                </c:pt>
                <c:pt idx="17">
                  <c:v>6.4740199999999998E-2</c:v>
                </c:pt>
                <c:pt idx="18">
                  <c:v>0.2193967</c:v>
                </c:pt>
                <c:pt idx="19">
                  <c:v>0.1304892</c:v>
                </c:pt>
                <c:pt idx="20">
                  <c:v>0.1788863</c:v>
                </c:pt>
                <c:pt idx="21">
                  <c:v>9.8396200000000003E-2</c:v>
                </c:pt>
                <c:pt idx="22">
                  <c:v>0.1583301</c:v>
                </c:pt>
                <c:pt idx="24">
                  <c:v>8.9387499999999995E-2</c:v>
                </c:pt>
                <c:pt idx="25">
                  <c:v>0.13189699999999999</c:v>
                </c:pt>
                <c:pt idx="26">
                  <c:v>0.23074510000000001</c:v>
                </c:pt>
                <c:pt idx="27">
                  <c:v>0.1029833</c:v>
                </c:pt>
                <c:pt idx="28">
                  <c:v>8.4736500000000006E-2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8E3-4FCF-9C8B-D312F90D7319}"/>
            </c:ext>
          </c:extLst>
        </c:ser>
        <c:ser>
          <c:idx val="1"/>
          <c:order val="1"/>
          <c:tx>
            <c:v>lower</c:v>
          </c:tx>
          <c:spPr>
            <a:ln w="3175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'overleving juv'!$E$2:$AH$2</c:f>
              <c:numCache>
                <c:formatCode>General</c:formatCode>
                <c:ptCount val="30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  <c:pt idx="25">
                  <c:v>2019</c:v>
                </c:pt>
                <c:pt idx="26">
                  <c:v>2020</c:v>
                </c:pt>
                <c:pt idx="27">
                  <c:v>2021</c:v>
                </c:pt>
                <c:pt idx="28">
                  <c:v>2022</c:v>
                </c:pt>
                <c:pt idx="29">
                  <c:v>2023</c:v>
                </c:pt>
              </c:numCache>
            </c:numRef>
          </c:xVal>
          <c:yVal>
            <c:numRef>
              <c:f>'overleving juv'!$E$22:$AH$22</c:f>
              <c:numCache>
                <c:formatCode>0.00</c:formatCode>
                <c:ptCount val="30"/>
                <c:pt idx="0">
                  <c:v>2.79305E-2</c:v>
                </c:pt>
                <c:pt idx="1">
                  <c:v>1.1290100000000001E-2</c:v>
                </c:pt>
                <c:pt idx="3">
                  <c:v>1.80675E-2</c:v>
                </c:pt>
                <c:pt idx="4">
                  <c:v>2.7841899999999999E-2</c:v>
                </c:pt>
                <c:pt idx="5">
                  <c:v>1.31296E-2</c:v>
                </c:pt>
                <c:pt idx="6">
                  <c:v>6.0911100000000003E-2</c:v>
                </c:pt>
                <c:pt idx="8">
                  <c:v>6.2196500000000002E-2</c:v>
                </c:pt>
                <c:pt idx="10">
                  <c:v>1.5499199999999999E-2</c:v>
                </c:pt>
                <c:pt idx="11">
                  <c:v>0.1249799</c:v>
                </c:pt>
                <c:pt idx="12">
                  <c:v>2.3173800000000001E-2</c:v>
                </c:pt>
                <c:pt idx="13">
                  <c:v>1.5661899999999999E-2</c:v>
                </c:pt>
                <c:pt idx="14">
                  <c:v>3.1557700000000001E-2</c:v>
                </c:pt>
                <c:pt idx="15">
                  <c:v>1.39224E-2</c:v>
                </c:pt>
                <c:pt idx="16">
                  <c:v>7.6931600000000003E-2</c:v>
                </c:pt>
                <c:pt idx="17">
                  <c:v>1.5230199999999999E-2</c:v>
                </c:pt>
                <c:pt idx="18">
                  <c:v>9.4515699999999994E-2</c:v>
                </c:pt>
                <c:pt idx="19">
                  <c:v>4.5707299999999999E-2</c:v>
                </c:pt>
                <c:pt idx="20">
                  <c:v>8.9949100000000004E-2</c:v>
                </c:pt>
                <c:pt idx="21">
                  <c:v>2.9694399999999999E-2</c:v>
                </c:pt>
                <c:pt idx="22">
                  <c:v>6.5207799999999996E-2</c:v>
                </c:pt>
                <c:pt idx="24">
                  <c:v>3.1280599999999999E-2</c:v>
                </c:pt>
                <c:pt idx="25">
                  <c:v>5.0768599999999997E-2</c:v>
                </c:pt>
                <c:pt idx="26">
                  <c:v>0.1166156</c:v>
                </c:pt>
                <c:pt idx="27">
                  <c:v>3.60814E-2</c:v>
                </c:pt>
                <c:pt idx="28">
                  <c:v>2.5413999999999999E-2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8E3-4FCF-9C8B-D312F90D7319}"/>
            </c:ext>
          </c:extLst>
        </c:ser>
        <c:ser>
          <c:idx val="2"/>
          <c:order val="2"/>
          <c:tx>
            <c:v>upper</c:v>
          </c:tx>
          <c:spPr>
            <a:ln w="3175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'overleving juv'!$E$2:$AH$2</c:f>
              <c:numCache>
                <c:formatCode>General</c:formatCode>
                <c:ptCount val="30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  <c:pt idx="25">
                  <c:v>2019</c:v>
                </c:pt>
                <c:pt idx="26">
                  <c:v>2020</c:v>
                </c:pt>
                <c:pt idx="27">
                  <c:v>2021</c:v>
                </c:pt>
                <c:pt idx="28">
                  <c:v>2022</c:v>
                </c:pt>
                <c:pt idx="29">
                  <c:v>2023</c:v>
                </c:pt>
              </c:numCache>
            </c:numRef>
          </c:xVal>
          <c:yVal>
            <c:numRef>
              <c:f>'overleving juv'!$E$23:$AH$23</c:f>
              <c:numCache>
                <c:formatCode>0.00</c:formatCode>
                <c:ptCount val="30"/>
                <c:pt idx="0">
                  <c:v>0.84150760000000002</c:v>
                </c:pt>
                <c:pt idx="1">
                  <c:v>0.4512448</c:v>
                </c:pt>
                <c:pt idx="3">
                  <c:v>0.2747406</c:v>
                </c:pt>
                <c:pt idx="4">
                  <c:v>0.4025262</c:v>
                </c:pt>
                <c:pt idx="5">
                  <c:v>0.2085544</c:v>
                </c:pt>
                <c:pt idx="6">
                  <c:v>0.31708380000000003</c:v>
                </c:pt>
                <c:pt idx="8">
                  <c:v>0.36343409999999998</c:v>
                </c:pt>
                <c:pt idx="10">
                  <c:v>0.24206839999999999</c:v>
                </c:pt>
                <c:pt idx="11">
                  <c:v>0.45419949999999998</c:v>
                </c:pt>
                <c:pt idx="12">
                  <c:v>0.22470419999999999</c:v>
                </c:pt>
                <c:pt idx="13">
                  <c:v>0.24507399999999999</c:v>
                </c:pt>
                <c:pt idx="14">
                  <c:v>0.302282</c:v>
                </c:pt>
                <c:pt idx="15">
                  <c:v>0.21684210000000001</c:v>
                </c:pt>
                <c:pt idx="16">
                  <c:v>0.38809929999999998</c:v>
                </c:pt>
                <c:pt idx="17">
                  <c:v>0.23653750000000001</c:v>
                </c:pt>
                <c:pt idx="18">
                  <c:v>0.43078060000000001</c:v>
                </c:pt>
                <c:pt idx="19">
                  <c:v>0.31982650000000001</c:v>
                </c:pt>
                <c:pt idx="20">
                  <c:v>0.3244128</c:v>
                </c:pt>
                <c:pt idx="21">
                  <c:v>0.28015489999999998</c:v>
                </c:pt>
                <c:pt idx="22">
                  <c:v>0.33655889999999999</c:v>
                </c:pt>
                <c:pt idx="24">
                  <c:v>0.22982540000000001</c:v>
                </c:pt>
                <c:pt idx="25">
                  <c:v>0.30149169999999997</c:v>
                </c:pt>
                <c:pt idx="26">
                  <c:v>0.4053216</c:v>
                </c:pt>
                <c:pt idx="27">
                  <c:v>0.26041999999999998</c:v>
                </c:pt>
                <c:pt idx="28">
                  <c:v>0.24738299999999999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8E3-4FCF-9C8B-D312F90D73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99728912"/>
        <c:axId val="699729304"/>
      </c:scatterChart>
      <c:valAx>
        <c:axId val="699728912"/>
        <c:scaling>
          <c:orientation val="minMax"/>
          <c:max val="2023"/>
          <c:min val="1996"/>
        </c:scaling>
        <c:delete val="0"/>
        <c:axPos val="b"/>
        <c:numFmt formatCode="General" sourceLinked="1"/>
        <c:majorTickMark val="out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699729304"/>
        <c:crosses val="autoZero"/>
        <c:crossBetween val="midCat"/>
        <c:majorUnit val="3"/>
        <c:minorUnit val="1"/>
      </c:valAx>
      <c:valAx>
        <c:axId val="699729304"/>
        <c:scaling>
          <c:orientation val="minMax"/>
          <c:max val="0.60000000000000009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l-NL"/>
                  <a:t>jaarlijkse overlevingskans</a:t>
                </a:r>
              </a:p>
            </c:rich>
          </c:tx>
          <c:layout>
            <c:manualLayout>
              <c:xMode val="edge"/>
              <c:yMode val="edge"/>
              <c:x val="1.5625E-2"/>
              <c:y val="0.24278556089579711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699728912"/>
        <c:crosses val="autoZero"/>
        <c:crossBetween val="midCat"/>
        <c:majorUnit val="0.2"/>
        <c:minorUnit val="0.1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4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NL"/>
    </a:p>
  </c:txPr>
  <c:printSettings>
    <c:headerFooter alignWithMargins="0"/>
    <c:pageMargins b="1" l="0.75" r="0.75" t="1" header="0.5" footer="0.5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nl-NL"/>
              <a:t>Rietzanger
reproductie</a:t>
            </a:r>
          </a:p>
        </c:rich>
      </c:tx>
      <c:layout>
        <c:manualLayout>
          <c:xMode val="edge"/>
          <c:yMode val="edge"/>
          <c:x val="0.38244569258194261"/>
          <c:y val="1.98411443111095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622307023908701"/>
          <c:y val="0.15476250450499326"/>
          <c:w val="0.78167817759981373"/>
          <c:h val="0.73809809840842944"/>
        </c:manualLayout>
      </c:layout>
      <c:scatterChart>
        <c:scatterStyle val="lineMarker"/>
        <c:varyColors val="0"/>
        <c:ser>
          <c:idx val="0"/>
          <c:order val="0"/>
          <c:tx>
            <c:v>index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Pt>
            <c:idx val="0"/>
            <c:marker>
              <c:spPr>
                <a:solidFill>
                  <a:schemeClr val="bg1">
                    <a:lumMod val="65000"/>
                  </a:schemeClr>
                </a:solidFill>
                <a:ln>
                  <a:solidFill>
                    <a:srgbClr val="000000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545D-4427-B18F-CB28FCFBE47C}"/>
              </c:ext>
            </c:extLst>
          </c:dPt>
          <c:dPt>
            <c:idx val="1"/>
            <c:marker>
              <c:spPr>
                <a:solidFill>
                  <a:schemeClr val="bg1">
                    <a:lumMod val="65000"/>
                  </a:schemeClr>
                </a:solidFill>
                <a:ln>
                  <a:solidFill>
                    <a:srgbClr val="000000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545D-4427-B18F-CB28FCFBE47C}"/>
              </c:ext>
            </c:extLst>
          </c:dPt>
          <c:xVal>
            <c:numRef>
              <c:f>reproductie!$E$2:$AI$2</c:f>
              <c:numCache>
                <c:formatCode>General</c:formatCode>
                <c:ptCount val="31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  <c:pt idx="25">
                  <c:v>2019</c:v>
                </c:pt>
                <c:pt idx="26">
                  <c:v>2020</c:v>
                </c:pt>
                <c:pt idx="27">
                  <c:v>2021</c:v>
                </c:pt>
                <c:pt idx="28">
                  <c:v>2022</c:v>
                </c:pt>
                <c:pt idx="29">
                  <c:v>2023</c:v>
                </c:pt>
                <c:pt idx="30">
                  <c:v>2024</c:v>
                </c:pt>
              </c:numCache>
            </c:numRef>
          </c:xVal>
          <c:yVal>
            <c:numRef>
              <c:f>reproductie!$E$24:$AI$24</c:f>
              <c:numCache>
                <c:formatCode>0.00</c:formatCode>
                <c:ptCount val="31"/>
                <c:pt idx="0">
                  <c:v>3.0099535043749399</c:v>
                </c:pt>
                <c:pt idx="1">
                  <c:v>2.8446439151929299</c:v>
                </c:pt>
                <c:pt idx="2">
                  <c:v>1.3251799896579299</c:v>
                </c:pt>
                <c:pt idx="3">
                  <c:v>1.6090679097787499</c:v>
                </c:pt>
                <c:pt idx="4">
                  <c:v>2.2859647206496998</c:v>
                </c:pt>
                <c:pt idx="5">
                  <c:v>1.65961125156457</c:v>
                </c:pt>
                <c:pt idx="6">
                  <c:v>1.6749716614893</c:v>
                </c:pt>
                <c:pt idx="7">
                  <c:v>1.7971010855760401</c:v>
                </c:pt>
                <c:pt idx="8">
                  <c:v>2.3345747872695202</c:v>
                </c:pt>
                <c:pt idx="9">
                  <c:v>2.1977426254564598</c:v>
                </c:pt>
                <c:pt idx="10">
                  <c:v>2.1844969644552901</c:v>
                </c:pt>
                <c:pt idx="11">
                  <c:v>1.67756530082722</c:v>
                </c:pt>
                <c:pt idx="12">
                  <c:v>1.6398950508790699</c:v>
                </c:pt>
                <c:pt idx="13">
                  <c:v>1.81247611733875</c:v>
                </c:pt>
                <c:pt idx="14">
                  <c:v>2.40537541519332</c:v>
                </c:pt>
                <c:pt idx="15">
                  <c:v>2.3717636128069</c:v>
                </c:pt>
                <c:pt idx="16">
                  <c:v>1.5839406156604099</c:v>
                </c:pt>
                <c:pt idx="17">
                  <c:v>1.6843685888392199</c:v>
                </c:pt>
                <c:pt idx="18">
                  <c:v>1.8295517112970701</c:v>
                </c:pt>
                <c:pt idx="19">
                  <c:v>1.47577612729095</c:v>
                </c:pt>
                <c:pt idx="20">
                  <c:v>2.0583421802603499</c:v>
                </c:pt>
                <c:pt idx="21">
                  <c:v>1.78602933194332</c:v>
                </c:pt>
                <c:pt idx="22">
                  <c:v>1.7137363303978099</c:v>
                </c:pt>
                <c:pt idx="23">
                  <c:v>2.22458052446625</c:v>
                </c:pt>
                <c:pt idx="24">
                  <c:v>2.21910528237385</c:v>
                </c:pt>
                <c:pt idx="25">
                  <c:v>2.15316170089153</c:v>
                </c:pt>
                <c:pt idx="26">
                  <c:v>1.15278202794566</c:v>
                </c:pt>
                <c:pt idx="27">
                  <c:v>1.2957310215532101</c:v>
                </c:pt>
                <c:pt idx="28">
                  <c:v>1.4498052860193</c:v>
                </c:pt>
                <c:pt idx="29">
                  <c:v>1.2973687337463</c:v>
                </c:pt>
                <c:pt idx="30">
                  <c:v>1.63888979949692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45D-4427-B18F-CB28FCFBE47C}"/>
            </c:ext>
          </c:extLst>
        </c:ser>
        <c:ser>
          <c:idx val="1"/>
          <c:order val="1"/>
          <c:spPr>
            <a:ln w="3175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reproductie!$E$2:$AI$2</c:f>
              <c:numCache>
                <c:formatCode>General</c:formatCode>
                <c:ptCount val="31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  <c:pt idx="25">
                  <c:v>2019</c:v>
                </c:pt>
                <c:pt idx="26">
                  <c:v>2020</c:v>
                </c:pt>
                <c:pt idx="27">
                  <c:v>2021</c:v>
                </c:pt>
                <c:pt idx="28">
                  <c:v>2022</c:v>
                </c:pt>
                <c:pt idx="29">
                  <c:v>2023</c:v>
                </c:pt>
                <c:pt idx="30">
                  <c:v>2024</c:v>
                </c:pt>
              </c:numCache>
            </c:numRef>
          </c:xVal>
          <c:yVal>
            <c:numRef>
              <c:f>reproductie!$E$25:$AI$25</c:f>
              <c:numCache>
                <c:formatCode>0.00</c:formatCode>
                <c:ptCount val="31"/>
                <c:pt idx="0">
                  <c:v>1.81803662636872</c:v>
                </c:pt>
                <c:pt idx="1">
                  <c:v>1.92490546758318</c:v>
                </c:pt>
                <c:pt idx="2">
                  <c:v>1.00118170068266</c:v>
                </c:pt>
                <c:pt idx="3">
                  <c:v>1.14456779919229</c:v>
                </c:pt>
                <c:pt idx="4">
                  <c:v>1.6248897501879001</c:v>
                </c:pt>
                <c:pt idx="5">
                  <c:v>1.2628910582952899</c:v>
                </c:pt>
                <c:pt idx="6">
                  <c:v>1.31395147889248</c:v>
                </c:pt>
                <c:pt idx="7">
                  <c:v>1.3830372828344499</c:v>
                </c:pt>
                <c:pt idx="8">
                  <c:v>1.8006902015343</c:v>
                </c:pt>
                <c:pt idx="9">
                  <c:v>1.71203504567059</c:v>
                </c:pt>
                <c:pt idx="10">
                  <c:v>1.7439978169471799</c:v>
                </c:pt>
                <c:pt idx="11">
                  <c:v>1.2731740685265001</c:v>
                </c:pt>
                <c:pt idx="12">
                  <c:v>1.2459424756316999</c:v>
                </c:pt>
                <c:pt idx="13">
                  <c:v>1.3686257735868399</c:v>
                </c:pt>
                <c:pt idx="14">
                  <c:v>1.87467299386224</c:v>
                </c:pt>
                <c:pt idx="15">
                  <c:v>1.8727946191645699</c:v>
                </c:pt>
                <c:pt idx="16">
                  <c:v>1.2707809287770999</c:v>
                </c:pt>
                <c:pt idx="17">
                  <c:v>1.3690473746616101</c:v>
                </c:pt>
                <c:pt idx="18">
                  <c:v>1.4180380672000299</c:v>
                </c:pt>
                <c:pt idx="19">
                  <c:v>1.1765879386462099</c:v>
                </c:pt>
                <c:pt idx="20">
                  <c:v>1.6485073512060799</c:v>
                </c:pt>
                <c:pt idx="21">
                  <c:v>1.42008066053455</c:v>
                </c:pt>
                <c:pt idx="22">
                  <c:v>1.3766648693091701</c:v>
                </c:pt>
                <c:pt idx="23">
                  <c:v>1.8149254217747799</c:v>
                </c:pt>
                <c:pt idx="24">
                  <c:v>1.76486885089269</c:v>
                </c:pt>
                <c:pt idx="25">
                  <c:v>1.7327967351720699</c:v>
                </c:pt>
                <c:pt idx="26">
                  <c:v>0.94043973465834296</c:v>
                </c:pt>
                <c:pt idx="27">
                  <c:v>1.05004418579619</c:v>
                </c:pt>
                <c:pt idx="28">
                  <c:v>1.1629909703227199</c:v>
                </c:pt>
                <c:pt idx="29">
                  <c:v>1.0551368637090199</c:v>
                </c:pt>
                <c:pt idx="30">
                  <c:v>1.31842785084945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45D-4427-B18F-CB28FCFBE47C}"/>
            </c:ext>
          </c:extLst>
        </c:ser>
        <c:ser>
          <c:idx val="2"/>
          <c:order val="2"/>
          <c:spPr>
            <a:ln w="3175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reproductie!$E$2:$AI$2</c:f>
              <c:numCache>
                <c:formatCode>General</c:formatCode>
                <c:ptCount val="31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  <c:pt idx="25">
                  <c:v>2019</c:v>
                </c:pt>
                <c:pt idx="26">
                  <c:v>2020</c:v>
                </c:pt>
                <c:pt idx="27">
                  <c:v>2021</c:v>
                </c:pt>
                <c:pt idx="28">
                  <c:v>2022</c:v>
                </c:pt>
                <c:pt idx="29">
                  <c:v>2023</c:v>
                </c:pt>
                <c:pt idx="30">
                  <c:v>2024</c:v>
                </c:pt>
              </c:numCache>
            </c:numRef>
          </c:xVal>
          <c:yVal>
            <c:numRef>
              <c:f>reproductie!$E$26:$AI$26</c:f>
              <c:numCache>
                <c:formatCode>0.00</c:formatCode>
                <c:ptCount val="31"/>
                <c:pt idx="0">
                  <c:v>5.2269940800314698</c:v>
                </c:pt>
                <c:pt idx="1">
                  <c:v>4.3051251380279201</c:v>
                </c:pt>
                <c:pt idx="2">
                  <c:v>1.76178100911149</c:v>
                </c:pt>
                <c:pt idx="3">
                  <c:v>2.2836630159198301</c:v>
                </c:pt>
                <c:pt idx="4">
                  <c:v>3.2571811753314099</c:v>
                </c:pt>
                <c:pt idx="5">
                  <c:v>2.1909792883117101</c:v>
                </c:pt>
                <c:pt idx="6">
                  <c:v>2.1419098434771899</c:v>
                </c:pt>
                <c:pt idx="7">
                  <c:v>2.3450477224786099</c:v>
                </c:pt>
                <c:pt idx="8">
                  <c:v>3.0408214537104001</c:v>
                </c:pt>
                <c:pt idx="9">
                  <c:v>2.83271417350735</c:v>
                </c:pt>
                <c:pt idx="10">
                  <c:v>2.74588577757679</c:v>
                </c:pt>
                <c:pt idx="11">
                  <c:v>2.2175893960491901</c:v>
                </c:pt>
                <c:pt idx="12">
                  <c:v>2.1685991112176199</c:v>
                </c:pt>
                <c:pt idx="13">
                  <c:v>2.4105933094250802</c:v>
                </c:pt>
                <c:pt idx="14">
                  <c:v>3.09987249690503</c:v>
                </c:pt>
                <c:pt idx="15">
                  <c:v>3.0145129378114501</c:v>
                </c:pt>
                <c:pt idx="16">
                  <c:v>1.97791972817002</c:v>
                </c:pt>
                <c:pt idx="17">
                  <c:v>2.0765688534906199</c:v>
                </c:pt>
                <c:pt idx="18">
                  <c:v>2.3699157909133399</c:v>
                </c:pt>
                <c:pt idx="19">
                  <c:v>1.8552869196380199</c:v>
                </c:pt>
                <c:pt idx="20">
                  <c:v>2.57818375234916</c:v>
                </c:pt>
                <c:pt idx="21">
                  <c:v>2.2532805034437899</c:v>
                </c:pt>
                <c:pt idx="22">
                  <c:v>2.1387809425641899</c:v>
                </c:pt>
                <c:pt idx="23">
                  <c:v>2.7347561557165698</c:v>
                </c:pt>
                <c:pt idx="24">
                  <c:v>2.8019052500116701</c:v>
                </c:pt>
                <c:pt idx="25">
                  <c:v>2.68461771053214</c:v>
                </c:pt>
                <c:pt idx="26">
                  <c:v>1.4144926292664599</c:v>
                </c:pt>
                <c:pt idx="27">
                  <c:v>1.6009857766655899</c:v>
                </c:pt>
                <c:pt idx="28">
                  <c:v>1.8110099578004299</c:v>
                </c:pt>
                <c:pt idx="29">
                  <c:v>1.5972548037327301</c:v>
                </c:pt>
                <c:pt idx="30">
                  <c:v>2.0418844551270401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45D-4427-B18F-CB28FCFBE4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99748904"/>
        <c:axId val="699739104"/>
      </c:scatterChart>
      <c:valAx>
        <c:axId val="699748904"/>
        <c:scaling>
          <c:orientation val="minMax"/>
          <c:max val="2024"/>
          <c:min val="1996"/>
        </c:scaling>
        <c:delete val="0"/>
        <c:axPos val="b"/>
        <c:numFmt formatCode="General" sourceLinked="1"/>
        <c:majorTickMark val="out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699739104"/>
        <c:crosses val="autoZero"/>
        <c:crossBetween val="midCat"/>
        <c:majorUnit val="3"/>
        <c:minorUnit val="1"/>
      </c:valAx>
      <c:valAx>
        <c:axId val="699739104"/>
        <c:scaling>
          <c:orientation val="minMax"/>
          <c:max val="4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l-NL"/>
                  <a:t>reproductie-index</a:t>
                </a:r>
              </a:p>
            </c:rich>
          </c:tx>
          <c:layout>
            <c:manualLayout>
              <c:xMode val="edge"/>
              <c:yMode val="edge"/>
              <c:x val="1.5673859880142971E-2"/>
              <c:y val="0.34127107474011165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699748904"/>
        <c:crosses val="autoZero"/>
        <c:crossBetween val="midCat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4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NL"/>
    </a:p>
  </c:txPr>
  <c:printSettings>
    <c:headerFooter alignWithMargins="0"/>
    <c:pageMargins b="1" l="0.75" r="0.75" t="1" header="0.5" footer="0.5"/>
    <c:pageSetup orientation="landscape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nl-NL" sz="800" b="0" i="0" u="none" strike="noStrike" baseline="0">
                <a:effectLst/>
              </a:rPr>
              <a:t>Rietzanger</a:t>
            </a:r>
            <a:r>
              <a:rPr lang="nl-NL"/>
              <a:t>
overleving adult</a:t>
            </a:r>
          </a:p>
        </c:rich>
      </c:tx>
      <c:layout>
        <c:manualLayout>
          <c:xMode val="edge"/>
          <c:yMode val="edge"/>
          <c:x val="0.36081355809905208"/>
          <c:y val="1.984161070775243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937499999999999"/>
          <c:y val="0.15476250450499326"/>
          <c:w val="0.76875000000000004"/>
          <c:h val="0.73809809840842944"/>
        </c:manualLayout>
      </c:layout>
      <c:scatterChart>
        <c:scatterStyle val="lineMarker"/>
        <c:varyColors val="0"/>
        <c:ser>
          <c:idx val="0"/>
          <c:order val="0"/>
          <c:tx>
            <c:v>index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Pt>
            <c:idx val="0"/>
            <c:marker>
              <c:spPr>
                <a:solidFill>
                  <a:schemeClr val="bg1">
                    <a:lumMod val="65000"/>
                  </a:schemeClr>
                </a:solidFill>
                <a:ln>
                  <a:solidFill>
                    <a:srgbClr val="000000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F830-440E-B716-BE18AE3439EE}"/>
              </c:ext>
            </c:extLst>
          </c:dPt>
          <c:dPt>
            <c:idx val="1"/>
            <c:marker>
              <c:spPr>
                <a:solidFill>
                  <a:schemeClr val="bg1">
                    <a:lumMod val="65000"/>
                  </a:schemeClr>
                </a:solidFill>
                <a:ln>
                  <a:solidFill>
                    <a:srgbClr val="000000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F830-440E-B716-BE18AE3439EE}"/>
              </c:ext>
            </c:extLst>
          </c:dPt>
          <c:xVal>
            <c:numRef>
              <c:f>'overleving ad'!$E$2:$AH$2</c:f>
              <c:numCache>
                <c:formatCode>General</c:formatCode>
                <c:ptCount val="30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  <c:pt idx="25">
                  <c:v>2019</c:v>
                </c:pt>
                <c:pt idx="26">
                  <c:v>2020</c:v>
                </c:pt>
                <c:pt idx="27">
                  <c:v>2021</c:v>
                </c:pt>
                <c:pt idx="28">
                  <c:v>2022</c:v>
                </c:pt>
                <c:pt idx="29">
                  <c:v>2023</c:v>
                </c:pt>
              </c:numCache>
            </c:numRef>
          </c:xVal>
          <c:yVal>
            <c:numRef>
              <c:f>'overleving ad'!$E$24:$AH$24</c:f>
              <c:numCache>
                <c:formatCode>0.00</c:formatCode>
                <c:ptCount val="30"/>
                <c:pt idx="0">
                  <c:v>8.4293499999999993E-2</c:v>
                </c:pt>
                <c:pt idx="1">
                  <c:v>0.14616899999999999</c:v>
                </c:pt>
                <c:pt idx="2">
                  <c:v>0.31081880000000001</c:v>
                </c:pt>
                <c:pt idx="3">
                  <c:v>0.2097762</c:v>
                </c:pt>
                <c:pt idx="4">
                  <c:v>0.39477669999999998</c:v>
                </c:pt>
                <c:pt idx="5">
                  <c:v>0.46657140000000002</c:v>
                </c:pt>
                <c:pt idx="6">
                  <c:v>0.30455739999999998</c:v>
                </c:pt>
                <c:pt idx="7">
                  <c:v>0.3381323</c:v>
                </c:pt>
                <c:pt idx="8">
                  <c:v>0.27465909999999999</c:v>
                </c:pt>
                <c:pt idx="9">
                  <c:v>0.36965579999999998</c:v>
                </c:pt>
                <c:pt idx="10">
                  <c:v>0.23730889999999999</c:v>
                </c:pt>
                <c:pt idx="11">
                  <c:v>0.45586359999999998</c:v>
                </c:pt>
                <c:pt idx="12">
                  <c:v>0.2985082</c:v>
                </c:pt>
                <c:pt idx="13">
                  <c:v>0.34936040000000002</c:v>
                </c:pt>
                <c:pt idx="14">
                  <c:v>0.3407155</c:v>
                </c:pt>
                <c:pt idx="15">
                  <c:v>0.38922250000000003</c:v>
                </c:pt>
                <c:pt idx="16">
                  <c:v>0.35718840000000002</c:v>
                </c:pt>
                <c:pt idx="17">
                  <c:v>0.15520999999999999</c:v>
                </c:pt>
                <c:pt idx="18">
                  <c:v>0.37278169999999999</c:v>
                </c:pt>
                <c:pt idx="19">
                  <c:v>0.2936396</c:v>
                </c:pt>
                <c:pt idx="20">
                  <c:v>0.30740640000000002</c:v>
                </c:pt>
                <c:pt idx="21">
                  <c:v>0.3963758</c:v>
                </c:pt>
                <c:pt idx="22">
                  <c:v>0.37517879999999998</c:v>
                </c:pt>
                <c:pt idx="23">
                  <c:v>0.22527140000000001</c:v>
                </c:pt>
                <c:pt idx="24">
                  <c:v>0.40836620000000001</c:v>
                </c:pt>
                <c:pt idx="25">
                  <c:v>0.43466329999999997</c:v>
                </c:pt>
                <c:pt idx="26">
                  <c:v>0.33018779999999998</c:v>
                </c:pt>
                <c:pt idx="27">
                  <c:v>0.28189249999999999</c:v>
                </c:pt>
                <c:pt idx="28">
                  <c:v>0.35338399999999998</c:v>
                </c:pt>
                <c:pt idx="29">
                  <c:v>0.34670240000000002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830-440E-B716-BE18AE3439EE}"/>
            </c:ext>
          </c:extLst>
        </c:ser>
        <c:ser>
          <c:idx val="1"/>
          <c:order val="1"/>
          <c:tx>
            <c:v>lower</c:v>
          </c:tx>
          <c:spPr>
            <a:ln w="3175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'overleving ad'!$E$2:$AH$2</c:f>
              <c:numCache>
                <c:formatCode>General</c:formatCode>
                <c:ptCount val="30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  <c:pt idx="25">
                  <c:v>2019</c:v>
                </c:pt>
                <c:pt idx="26">
                  <c:v>2020</c:v>
                </c:pt>
                <c:pt idx="27">
                  <c:v>2021</c:v>
                </c:pt>
                <c:pt idx="28">
                  <c:v>2022</c:v>
                </c:pt>
                <c:pt idx="29">
                  <c:v>2023</c:v>
                </c:pt>
              </c:numCache>
            </c:numRef>
          </c:xVal>
          <c:yVal>
            <c:numRef>
              <c:f>'overleving ad'!$E$25:$AH$25</c:f>
              <c:numCache>
                <c:formatCode>0.00</c:formatCode>
                <c:ptCount val="30"/>
                <c:pt idx="0">
                  <c:v>1.10016E-2</c:v>
                </c:pt>
                <c:pt idx="1">
                  <c:v>5.2873099999999999E-2</c:v>
                </c:pt>
                <c:pt idx="2">
                  <c:v>0.20019999999999999</c:v>
                </c:pt>
                <c:pt idx="3">
                  <c:v>0.11843819999999999</c:v>
                </c:pt>
                <c:pt idx="4">
                  <c:v>0.26482689999999998</c:v>
                </c:pt>
                <c:pt idx="5">
                  <c:v>0.3488793</c:v>
                </c:pt>
                <c:pt idx="6">
                  <c:v>0.22856080000000001</c:v>
                </c:pt>
                <c:pt idx="7">
                  <c:v>0.25192249999999999</c:v>
                </c:pt>
                <c:pt idx="8">
                  <c:v>0.1977438</c:v>
                </c:pt>
                <c:pt idx="9">
                  <c:v>0.26641389999999998</c:v>
                </c:pt>
                <c:pt idx="10">
                  <c:v>0.17397070000000001</c:v>
                </c:pt>
                <c:pt idx="11">
                  <c:v>0.33891719999999997</c:v>
                </c:pt>
                <c:pt idx="12">
                  <c:v>0.20635149999999999</c:v>
                </c:pt>
                <c:pt idx="13">
                  <c:v>0.2479683</c:v>
                </c:pt>
                <c:pt idx="14">
                  <c:v>0.25410460000000001</c:v>
                </c:pt>
                <c:pt idx="15">
                  <c:v>0.30228749999999999</c:v>
                </c:pt>
                <c:pt idx="16">
                  <c:v>0.2764411</c:v>
                </c:pt>
                <c:pt idx="17">
                  <c:v>0.1125097</c:v>
                </c:pt>
                <c:pt idx="18">
                  <c:v>0.2808137</c:v>
                </c:pt>
                <c:pt idx="19">
                  <c:v>0.2253193</c:v>
                </c:pt>
                <c:pt idx="20">
                  <c:v>0.2386315</c:v>
                </c:pt>
                <c:pt idx="21">
                  <c:v>0.31310870000000002</c:v>
                </c:pt>
                <c:pt idx="22">
                  <c:v>0.2972322</c:v>
                </c:pt>
                <c:pt idx="23">
                  <c:v>0.16960430000000001</c:v>
                </c:pt>
                <c:pt idx="24">
                  <c:v>0.31902560000000002</c:v>
                </c:pt>
                <c:pt idx="25">
                  <c:v>0.3510373</c:v>
                </c:pt>
                <c:pt idx="26">
                  <c:v>0.26683620000000002</c:v>
                </c:pt>
                <c:pt idx="27">
                  <c:v>0.22572690000000001</c:v>
                </c:pt>
                <c:pt idx="28">
                  <c:v>0.28239789999999998</c:v>
                </c:pt>
                <c:pt idx="29">
                  <c:v>0.27519510000000003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830-440E-B716-BE18AE3439EE}"/>
            </c:ext>
          </c:extLst>
        </c:ser>
        <c:ser>
          <c:idx val="2"/>
          <c:order val="2"/>
          <c:tx>
            <c:v>upper</c:v>
          </c:tx>
          <c:spPr>
            <a:ln w="3175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'overleving ad'!$E$2:$AH$2</c:f>
              <c:numCache>
                <c:formatCode>General</c:formatCode>
                <c:ptCount val="30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  <c:pt idx="25">
                  <c:v>2019</c:v>
                </c:pt>
                <c:pt idx="26">
                  <c:v>2020</c:v>
                </c:pt>
                <c:pt idx="27">
                  <c:v>2021</c:v>
                </c:pt>
                <c:pt idx="28">
                  <c:v>2022</c:v>
                </c:pt>
                <c:pt idx="29">
                  <c:v>2023</c:v>
                </c:pt>
              </c:numCache>
            </c:numRef>
          </c:xVal>
          <c:yVal>
            <c:numRef>
              <c:f>'overleving ad'!$E$26:$AH$26</c:f>
              <c:numCache>
                <c:formatCode>0.00</c:formatCode>
                <c:ptCount val="30"/>
                <c:pt idx="0">
                  <c:v>0.43238379999999998</c:v>
                </c:pt>
                <c:pt idx="1">
                  <c:v>0.34425240000000001</c:v>
                </c:pt>
                <c:pt idx="2">
                  <c:v>0.44829970000000002</c:v>
                </c:pt>
                <c:pt idx="3">
                  <c:v>0.34406170000000003</c:v>
                </c:pt>
                <c:pt idx="4">
                  <c:v>0.54152290000000003</c:v>
                </c:pt>
                <c:pt idx="5">
                  <c:v>0.58810580000000001</c:v>
                </c:pt>
                <c:pt idx="6">
                  <c:v>0.39295160000000001</c:v>
                </c:pt>
                <c:pt idx="7">
                  <c:v>0.43662489999999998</c:v>
                </c:pt>
                <c:pt idx="8">
                  <c:v>0.36777690000000002</c:v>
                </c:pt>
                <c:pt idx="9">
                  <c:v>0.48638009999999998</c:v>
                </c:pt>
                <c:pt idx="10">
                  <c:v>0.31491550000000001</c:v>
                </c:pt>
                <c:pt idx="11">
                  <c:v>0.57788830000000002</c:v>
                </c:pt>
                <c:pt idx="12">
                  <c:v>0.41053260000000003</c:v>
                </c:pt>
                <c:pt idx="13">
                  <c:v>0.46649390000000002</c:v>
                </c:pt>
                <c:pt idx="14">
                  <c:v>0.43945459999999997</c:v>
                </c:pt>
                <c:pt idx="15">
                  <c:v>0.48382199999999997</c:v>
                </c:pt>
                <c:pt idx="16">
                  <c:v>0.44695220000000002</c:v>
                </c:pt>
                <c:pt idx="17">
                  <c:v>0.2102764</c:v>
                </c:pt>
                <c:pt idx="18">
                  <c:v>0.47497729999999999</c:v>
                </c:pt>
                <c:pt idx="19">
                  <c:v>0.37270900000000001</c:v>
                </c:pt>
                <c:pt idx="20">
                  <c:v>0.38595469999999998</c:v>
                </c:pt>
                <c:pt idx="21">
                  <c:v>0.48611539999999998</c:v>
                </c:pt>
                <c:pt idx="22">
                  <c:v>0.46018140000000002</c:v>
                </c:pt>
                <c:pt idx="23">
                  <c:v>0.29276770000000002</c:v>
                </c:pt>
                <c:pt idx="24">
                  <c:v>0.50420149999999997</c:v>
                </c:pt>
                <c:pt idx="25">
                  <c:v>0.52218120000000001</c:v>
                </c:pt>
                <c:pt idx="26">
                  <c:v>0.40036670000000002</c:v>
                </c:pt>
                <c:pt idx="27">
                  <c:v>0.34579209999999999</c:v>
                </c:pt>
                <c:pt idx="28">
                  <c:v>0.43148449999999999</c:v>
                </c:pt>
                <c:pt idx="29">
                  <c:v>0.4258728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830-440E-B716-BE18AE3439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99748120"/>
        <c:axId val="699741064"/>
      </c:scatterChart>
      <c:valAx>
        <c:axId val="699748120"/>
        <c:scaling>
          <c:orientation val="minMax"/>
          <c:max val="2023"/>
          <c:min val="1996"/>
        </c:scaling>
        <c:delete val="0"/>
        <c:axPos val="b"/>
        <c:numFmt formatCode="General" sourceLinked="1"/>
        <c:majorTickMark val="out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699741064"/>
        <c:crosses val="autoZero"/>
        <c:crossBetween val="midCat"/>
        <c:majorUnit val="3"/>
        <c:minorUnit val="1"/>
      </c:valAx>
      <c:valAx>
        <c:axId val="699741064"/>
        <c:scaling>
          <c:orientation val="minMax"/>
          <c:max val="1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l-NL"/>
                  <a:t>jaarlijkse overlevingskans</a:t>
                </a:r>
              </a:p>
            </c:rich>
          </c:tx>
          <c:layout>
            <c:manualLayout>
              <c:xMode val="edge"/>
              <c:yMode val="edge"/>
              <c:x val="1.5625E-2"/>
              <c:y val="0.24278556089579711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699748120"/>
        <c:crosses val="autoZero"/>
        <c:crossBetween val="midCat"/>
        <c:majorUnit val="0.2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4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NL"/>
    </a:p>
  </c:txPr>
  <c:printSettings>
    <c:headerFooter alignWithMargins="0"/>
    <c:pageMargins b="1" l="0.75" r="0.75" t="1" header="0.5" footer="0.5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nl-NL" sz="800" b="0" i="0" u="none" strike="noStrike" baseline="0">
                <a:effectLst/>
              </a:rPr>
              <a:t>Rietzanger</a:t>
            </a:r>
            <a:r>
              <a:rPr lang="nl-NL"/>
              <a:t>
overleving eerstejaars</a:t>
            </a:r>
          </a:p>
        </c:rich>
      </c:tx>
      <c:layout>
        <c:manualLayout>
          <c:xMode val="edge"/>
          <c:yMode val="edge"/>
          <c:x val="0.36081355809905208"/>
          <c:y val="1.984161070775243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937499999999999"/>
          <c:y val="0.15476250450499326"/>
          <c:w val="0.76875000000000004"/>
          <c:h val="0.73809809840842944"/>
        </c:manualLayout>
      </c:layout>
      <c:scatterChart>
        <c:scatterStyle val="lineMarker"/>
        <c:varyColors val="0"/>
        <c:ser>
          <c:idx val="0"/>
          <c:order val="0"/>
          <c:tx>
            <c:v>index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'overleving juv'!$E$2:$AH$2</c:f>
              <c:numCache>
                <c:formatCode>General</c:formatCode>
                <c:ptCount val="30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  <c:pt idx="25">
                  <c:v>2019</c:v>
                </c:pt>
                <c:pt idx="26">
                  <c:v>2020</c:v>
                </c:pt>
                <c:pt idx="27">
                  <c:v>2021</c:v>
                </c:pt>
                <c:pt idx="28">
                  <c:v>2022</c:v>
                </c:pt>
                <c:pt idx="29">
                  <c:v>2023</c:v>
                </c:pt>
              </c:numCache>
            </c:numRef>
          </c:xVal>
          <c:yVal>
            <c:numRef>
              <c:f>'overleving juv'!$E$24:$AH$24</c:f>
              <c:numCache>
                <c:formatCode>0.00</c:formatCode>
                <c:ptCount val="30"/>
                <c:pt idx="0">
                  <c:v>5.3839400000000003E-2</c:v>
                </c:pt>
                <c:pt idx="1">
                  <c:v>0.1828881</c:v>
                </c:pt>
                <c:pt idx="2">
                  <c:v>0.22996259999999999</c:v>
                </c:pt>
                <c:pt idx="3">
                  <c:v>6.00013E-2</c:v>
                </c:pt>
                <c:pt idx="4">
                  <c:v>7.9252299999999998E-2</c:v>
                </c:pt>
                <c:pt idx="5">
                  <c:v>5.47348E-2</c:v>
                </c:pt>
                <c:pt idx="6">
                  <c:v>5.2734499999999997E-2</c:v>
                </c:pt>
                <c:pt idx="7">
                  <c:v>5.19605E-2</c:v>
                </c:pt>
                <c:pt idx="8">
                  <c:v>5.4686400000000003E-2</c:v>
                </c:pt>
                <c:pt idx="9">
                  <c:v>7.9637100000000002E-2</c:v>
                </c:pt>
                <c:pt idx="12">
                  <c:v>6.2757199999999999E-2</c:v>
                </c:pt>
                <c:pt idx="13">
                  <c:v>6.5404799999999999E-2</c:v>
                </c:pt>
                <c:pt idx="14">
                  <c:v>6.9986599999999996E-2</c:v>
                </c:pt>
                <c:pt idx="15">
                  <c:v>6.4886600000000003E-2</c:v>
                </c:pt>
                <c:pt idx="16">
                  <c:v>8.4247799999999998E-2</c:v>
                </c:pt>
                <c:pt idx="18">
                  <c:v>9.5499899999999999E-2</c:v>
                </c:pt>
                <c:pt idx="19">
                  <c:v>6.6319400000000001E-2</c:v>
                </c:pt>
                <c:pt idx="20">
                  <c:v>6.3216400000000006E-2</c:v>
                </c:pt>
                <c:pt idx="21">
                  <c:v>8.8570300000000005E-2</c:v>
                </c:pt>
                <c:pt idx="22">
                  <c:v>5.9781599999999997E-2</c:v>
                </c:pt>
                <c:pt idx="24">
                  <c:v>0.1029417</c:v>
                </c:pt>
                <c:pt idx="25">
                  <c:v>8.2317399999999999E-2</c:v>
                </c:pt>
                <c:pt idx="26">
                  <c:v>7.6483599999999999E-2</c:v>
                </c:pt>
                <c:pt idx="27">
                  <c:v>7.4102699999999994E-2</c:v>
                </c:pt>
                <c:pt idx="28">
                  <c:v>8.9078099999999993E-2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F2C-432B-9DB0-7F8CB57FCF71}"/>
            </c:ext>
          </c:extLst>
        </c:ser>
        <c:ser>
          <c:idx val="1"/>
          <c:order val="1"/>
          <c:tx>
            <c:v>lower</c:v>
          </c:tx>
          <c:spPr>
            <a:ln w="3175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'overleving juv'!$E$2:$AH$2</c:f>
              <c:numCache>
                <c:formatCode>General</c:formatCode>
                <c:ptCount val="30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  <c:pt idx="25">
                  <c:v>2019</c:v>
                </c:pt>
                <c:pt idx="26">
                  <c:v>2020</c:v>
                </c:pt>
                <c:pt idx="27">
                  <c:v>2021</c:v>
                </c:pt>
                <c:pt idx="28">
                  <c:v>2022</c:v>
                </c:pt>
                <c:pt idx="29">
                  <c:v>2023</c:v>
                </c:pt>
              </c:numCache>
            </c:numRef>
          </c:xVal>
          <c:yVal>
            <c:numRef>
              <c:f>'overleving juv'!$E$25:$AH$25</c:f>
              <c:numCache>
                <c:formatCode>0.00</c:formatCode>
                <c:ptCount val="30"/>
                <c:pt idx="0">
                  <c:v>7.0777000000000001E-3</c:v>
                </c:pt>
                <c:pt idx="1">
                  <c:v>7.6647199999999999E-2</c:v>
                </c:pt>
                <c:pt idx="2">
                  <c:v>0.11146</c:v>
                </c:pt>
                <c:pt idx="3">
                  <c:v>3.1829000000000003E-2</c:v>
                </c:pt>
                <c:pt idx="4">
                  <c:v>4.9443399999999998E-2</c:v>
                </c:pt>
                <c:pt idx="5">
                  <c:v>3.3177600000000002E-2</c:v>
                </c:pt>
                <c:pt idx="6">
                  <c:v>3.4292599999999999E-2</c:v>
                </c:pt>
                <c:pt idx="7">
                  <c:v>3.1924399999999999E-2</c:v>
                </c:pt>
                <c:pt idx="8">
                  <c:v>3.5212100000000003E-2</c:v>
                </c:pt>
                <c:pt idx="9">
                  <c:v>5.3083999999999999E-2</c:v>
                </c:pt>
                <c:pt idx="12">
                  <c:v>3.7420099999999998E-2</c:v>
                </c:pt>
                <c:pt idx="13">
                  <c:v>3.96532E-2</c:v>
                </c:pt>
                <c:pt idx="14">
                  <c:v>4.8015799999999997E-2</c:v>
                </c:pt>
                <c:pt idx="15">
                  <c:v>4.4995800000000002E-2</c:v>
                </c:pt>
                <c:pt idx="16">
                  <c:v>5.9510500000000001E-2</c:v>
                </c:pt>
                <c:pt idx="18">
                  <c:v>6.6282099999999997E-2</c:v>
                </c:pt>
                <c:pt idx="19">
                  <c:v>4.4609700000000002E-2</c:v>
                </c:pt>
                <c:pt idx="20">
                  <c:v>4.4588700000000002E-2</c:v>
                </c:pt>
                <c:pt idx="21">
                  <c:v>6.3295100000000007E-2</c:v>
                </c:pt>
                <c:pt idx="22">
                  <c:v>4.0154299999999997E-2</c:v>
                </c:pt>
                <c:pt idx="24">
                  <c:v>7.7466199999999999E-2</c:v>
                </c:pt>
                <c:pt idx="25">
                  <c:v>6.1044599999999997E-2</c:v>
                </c:pt>
                <c:pt idx="26">
                  <c:v>5.3904899999999999E-2</c:v>
                </c:pt>
                <c:pt idx="27">
                  <c:v>5.2491599999999999E-2</c:v>
                </c:pt>
                <c:pt idx="28">
                  <c:v>6.35849E-2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F2C-432B-9DB0-7F8CB57FCF71}"/>
            </c:ext>
          </c:extLst>
        </c:ser>
        <c:ser>
          <c:idx val="2"/>
          <c:order val="2"/>
          <c:tx>
            <c:v>upper</c:v>
          </c:tx>
          <c:spPr>
            <a:ln w="3175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'overleving juv'!$E$2:$AH$2</c:f>
              <c:numCache>
                <c:formatCode>General</c:formatCode>
                <c:ptCount val="30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  <c:pt idx="25">
                  <c:v>2019</c:v>
                </c:pt>
                <c:pt idx="26">
                  <c:v>2020</c:v>
                </c:pt>
                <c:pt idx="27">
                  <c:v>2021</c:v>
                </c:pt>
                <c:pt idx="28">
                  <c:v>2022</c:v>
                </c:pt>
                <c:pt idx="29">
                  <c:v>2023</c:v>
                </c:pt>
              </c:numCache>
            </c:numRef>
          </c:xVal>
          <c:yVal>
            <c:numRef>
              <c:f>'overleving juv'!$E$26:$AH$26</c:f>
              <c:numCache>
                <c:formatCode>0.00</c:formatCode>
                <c:ptCount val="30"/>
                <c:pt idx="0">
                  <c:v>0.31236000000000003</c:v>
                </c:pt>
                <c:pt idx="1">
                  <c:v>0.37636540000000002</c:v>
                </c:pt>
                <c:pt idx="2">
                  <c:v>0.41553489999999998</c:v>
                </c:pt>
                <c:pt idx="3">
                  <c:v>0.1102692</c:v>
                </c:pt>
                <c:pt idx="4">
                  <c:v>0.12467549999999999</c:v>
                </c:pt>
                <c:pt idx="5">
                  <c:v>8.90093E-2</c:v>
                </c:pt>
                <c:pt idx="6">
                  <c:v>8.0269800000000002E-2</c:v>
                </c:pt>
                <c:pt idx="7">
                  <c:v>8.3487199999999998E-2</c:v>
                </c:pt>
                <c:pt idx="8">
                  <c:v>8.3993300000000007E-2</c:v>
                </c:pt>
                <c:pt idx="9">
                  <c:v>0.11781949999999999</c:v>
                </c:pt>
                <c:pt idx="12">
                  <c:v>0.1034071</c:v>
                </c:pt>
                <c:pt idx="13">
                  <c:v>0.10603360000000001</c:v>
                </c:pt>
                <c:pt idx="14">
                  <c:v>0.1009447</c:v>
                </c:pt>
                <c:pt idx="15">
                  <c:v>9.2716800000000002E-2</c:v>
                </c:pt>
                <c:pt idx="16">
                  <c:v>0.1179781</c:v>
                </c:pt>
                <c:pt idx="18">
                  <c:v>0.13572500000000001</c:v>
                </c:pt>
                <c:pt idx="19">
                  <c:v>9.75158E-2</c:v>
                </c:pt>
                <c:pt idx="20">
                  <c:v>8.8901900000000006E-2</c:v>
                </c:pt>
                <c:pt idx="21">
                  <c:v>0.1226172</c:v>
                </c:pt>
                <c:pt idx="22">
                  <c:v>8.8121900000000003E-2</c:v>
                </c:pt>
                <c:pt idx="24">
                  <c:v>0.13556399999999999</c:v>
                </c:pt>
                <c:pt idx="25">
                  <c:v>0.1101336</c:v>
                </c:pt>
                <c:pt idx="26">
                  <c:v>0.1074456</c:v>
                </c:pt>
                <c:pt idx="27">
                  <c:v>0.10363790000000001</c:v>
                </c:pt>
                <c:pt idx="28">
                  <c:v>0.123445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F2C-432B-9DB0-7F8CB57FCF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99741456"/>
        <c:axId val="699746160"/>
      </c:scatterChart>
      <c:valAx>
        <c:axId val="699741456"/>
        <c:scaling>
          <c:orientation val="minMax"/>
          <c:max val="2023"/>
          <c:min val="1996"/>
        </c:scaling>
        <c:delete val="0"/>
        <c:axPos val="b"/>
        <c:numFmt formatCode="General" sourceLinked="1"/>
        <c:majorTickMark val="out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699746160"/>
        <c:crosses val="autoZero"/>
        <c:crossBetween val="midCat"/>
        <c:majorUnit val="3"/>
        <c:minorUnit val="1"/>
      </c:valAx>
      <c:valAx>
        <c:axId val="699746160"/>
        <c:scaling>
          <c:orientation val="minMax"/>
          <c:max val="0.4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l-NL"/>
                  <a:t>jaarlijkse overlevingskans</a:t>
                </a:r>
              </a:p>
            </c:rich>
          </c:tx>
          <c:layout>
            <c:manualLayout>
              <c:xMode val="edge"/>
              <c:yMode val="edge"/>
              <c:x val="1.5625E-2"/>
              <c:y val="0.24278556089579711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699741456"/>
        <c:crosses val="autoZero"/>
        <c:crossBetween val="midCat"/>
        <c:majorUnit val="0.1"/>
        <c:minorUnit val="0.1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4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NL"/>
    </a:p>
  </c:txPr>
  <c:printSettings>
    <c:headerFooter alignWithMargins="0"/>
    <c:pageMargins b="1" l="0.75" r="0.75" t="1" header="0.5" footer="0.5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nl-NL"/>
              <a:t>Bosrietzanger
reproductie</a:t>
            </a:r>
          </a:p>
        </c:rich>
      </c:tx>
      <c:layout>
        <c:manualLayout>
          <c:xMode val="edge"/>
          <c:yMode val="edge"/>
          <c:x val="0.38244569258194261"/>
          <c:y val="1.98411443111095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622307023908701"/>
          <c:y val="0.15476250450499326"/>
          <c:w val="0.78167817759981373"/>
          <c:h val="0.73809809840842944"/>
        </c:manualLayout>
      </c:layout>
      <c:scatterChart>
        <c:scatterStyle val="lineMarker"/>
        <c:varyColors val="0"/>
        <c:ser>
          <c:idx val="0"/>
          <c:order val="0"/>
          <c:tx>
            <c:v>index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Pt>
            <c:idx val="0"/>
            <c:marker>
              <c:spPr>
                <a:solidFill>
                  <a:schemeClr val="bg1">
                    <a:lumMod val="65000"/>
                  </a:schemeClr>
                </a:solidFill>
                <a:ln>
                  <a:solidFill>
                    <a:srgbClr val="000000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DD9C-4977-A928-EA748D4E203E}"/>
              </c:ext>
            </c:extLst>
          </c:dPt>
          <c:dPt>
            <c:idx val="1"/>
            <c:marker>
              <c:spPr>
                <a:solidFill>
                  <a:schemeClr val="bg1">
                    <a:lumMod val="65000"/>
                  </a:schemeClr>
                </a:solidFill>
                <a:ln>
                  <a:solidFill>
                    <a:srgbClr val="000000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DD9C-4977-A928-EA748D4E203E}"/>
              </c:ext>
            </c:extLst>
          </c:dPt>
          <c:xVal>
            <c:numRef>
              <c:f>reproductie!$E$2:$AI$2</c:f>
              <c:numCache>
                <c:formatCode>General</c:formatCode>
                <c:ptCount val="31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  <c:pt idx="25">
                  <c:v>2019</c:v>
                </c:pt>
                <c:pt idx="26">
                  <c:v>2020</c:v>
                </c:pt>
                <c:pt idx="27">
                  <c:v>2021</c:v>
                </c:pt>
                <c:pt idx="28">
                  <c:v>2022</c:v>
                </c:pt>
                <c:pt idx="29">
                  <c:v>2023</c:v>
                </c:pt>
                <c:pt idx="30">
                  <c:v>2024</c:v>
                </c:pt>
              </c:numCache>
            </c:numRef>
          </c:xVal>
          <c:yVal>
            <c:numRef>
              <c:f>reproductie!$E$27:$AI$27</c:f>
              <c:numCache>
                <c:formatCode>0.00</c:formatCode>
                <c:ptCount val="31"/>
                <c:pt idx="0">
                  <c:v>0.74185515798900603</c:v>
                </c:pt>
                <c:pt idx="1">
                  <c:v>0.66787827628121599</c:v>
                </c:pt>
                <c:pt idx="2">
                  <c:v>0.31957235887744601</c:v>
                </c:pt>
                <c:pt idx="3">
                  <c:v>0.27402626797725199</c:v>
                </c:pt>
                <c:pt idx="4">
                  <c:v>0.42317405466107599</c:v>
                </c:pt>
                <c:pt idx="5">
                  <c:v>0.59256929259221003</c:v>
                </c:pt>
                <c:pt idx="6">
                  <c:v>0.49134228489022802</c:v>
                </c:pt>
                <c:pt idx="7">
                  <c:v>0.417246196399923</c:v>
                </c:pt>
                <c:pt idx="8">
                  <c:v>0.58575639677400204</c:v>
                </c:pt>
                <c:pt idx="9">
                  <c:v>0.55623021031842701</c:v>
                </c:pt>
                <c:pt idx="10">
                  <c:v>0.58289925630032902</c:v>
                </c:pt>
                <c:pt idx="11">
                  <c:v>0.49104895045787</c:v>
                </c:pt>
                <c:pt idx="12">
                  <c:v>0.52937655494403202</c:v>
                </c:pt>
                <c:pt idx="13">
                  <c:v>0.39949887683496599</c:v>
                </c:pt>
                <c:pt idx="14">
                  <c:v>0.40659691822794303</c:v>
                </c:pt>
                <c:pt idx="15">
                  <c:v>0.55012419968812998</c:v>
                </c:pt>
                <c:pt idx="16">
                  <c:v>0.55836292259874598</c:v>
                </c:pt>
                <c:pt idx="17">
                  <c:v>0.28817523468467499</c:v>
                </c:pt>
                <c:pt idx="18">
                  <c:v>0.431562007423622</c:v>
                </c:pt>
                <c:pt idx="19">
                  <c:v>0.52829245648697898</c:v>
                </c:pt>
                <c:pt idx="20">
                  <c:v>0.57154105746309403</c:v>
                </c:pt>
                <c:pt idx="21">
                  <c:v>0.52766540057795397</c:v>
                </c:pt>
                <c:pt idx="22">
                  <c:v>0.41650805758847098</c:v>
                </c:pt>
                <c:pt idx="23">
                  <c:v>0.370578120757181</c:v>
                </c:pt>
                <c:pt idx="24">
                  <c:v>0.74984072943910696</c:v>
                </c:pt>
                <c:pt idx="25">
                  <c:v>0.452569565785372</c:v>
                </c:pt>
                <c:pt idx="26">
                  <c:v>0.45347558924213899</c:v>
                </c:pt>
                <c:pt idx="27">
                  <c:v>0.37644598597887102</c:v>
                </c:pt>
                <c:pt idx="28">
                  <c:v>0.55522742099191402</c:v>
                </c:pt>
                <c:pt idx="29">
                  <c:v>0.35119739829691199</c:v>
                </c:pt>
                <c:pt idx="30">
                  <c:v>0.64408181076278803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D9C-4977-A928-EA748D4E203E}"/>
            </c:ext>
          </c:extLst>
        </c:ser>
        <c:ser>
          <c:idx val="1"/>
          <c:order val="1"/>
          <c:spPr>
            <a:ln w="3175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reproductie!$E$2:$AI$2</c:f>
              <c:numCache>
                <c:formatCode>General</c:formatCode>
                <c:ptCount val="31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  <c:pt idx="25">
                  <c:v>2019</c:v>
                </c:pt>
                <c:pt idx="26">
                  <c:v>2020</c:v>
                </c:pt>
                <c:pt idx="27">
                  <c:v>2021</c:v>
                </c:pt>
                <c:pt idx="28">
                  <c:v>2022</c:v>
                </c:pt>
                <c:pt idx="29">
                  <c:v>2023</c:v>
                </c:pt>
                <c:pt idx="30">
                  <c:v>2024</c:v>
                </c:pt>
              </c:numCache>
            </c:numRef>
          </c:xVal>
          <c:yVal>
            <c:numRef>
              <c:f>reproductie!$E$28:$AI$28</c:f>
              <c:numCache>
                <c:formatCode>0.00</c:formatCode>
                <c:ptCount val="31"/>
                <c:pt idx="0">
                  <c:v>0.42554921388070399</c:v>
                </c:pt>
                <c:pt idx="1">
                  <c:v>0.44875863925322901</c:v>
                </c:pt>
                <c:pt idx="2">
                  <c:v>0.215957445681798</c:v>
                </c:pt>
                <c:pt idx="3">
                  <c:v>0.184281306366396</c:v>
                </c:pt>
                <c:pt idx="4">
                  <c:v>0.28876870509223301</c:v>
                </c:pt>
                <c:pt idx="5">
                  <c:v>0.41852313636456501</c:v>
                </c:pt>
                <c:pt idx="6">
                  <c:v>0.333786232781077</c:v>
                </c:pt>
                <c:pt idx="7">
                  <c:v>0.28688340631606601</c:v>
                </c:pt>
                <c:pt idx="8">
                  <c:v>0.413431056460353</c:v>
                </c:pt>
                <c:pt idx="9">
                  <c:v>0.385252694196701</c:v>
                </c:pt>
                <c:pt idx="10">
                  <c:v>0.40734030683808198</c:v>
                </c:pt>
                <c:pt idx="11">
                  <c:v>0.34127606424951101</c:v>
                </c:pt>
                <c:pt idx="12">
                  <c:v>0.37277529190065001</c:v>
                </c:pt>
                <c:pt idx="13">
                  <c:v>0.27343000303780202</c:v>
                </c:pt>
                <c:pt idx="14">
                  <c:v>0.28127186343116301</c:v>
                </c:pt>
                <c:pt idx="15">
                  <c:v>0.37796155592464098</c:v>
                </c:pt>
                <c:pt idx="16">
                  <c:v>0.38742775091284098</c:v>
                </c:pt>
                <c:pt idx="17">
                  <c:v>0.19418349837527399</c:v>
                </c:pt>
                <c:pt idx="18">
                  <c:v>0.29644173955866798</c:v>
                </c:pt>
                <c:pt idx="19">
                  <c:v>0.36917803122000797</c:v>
                </c:pt>
                <c:pt idx="20">
                  <c:v>0.398601217610627</c:v>
                </c:pt>
                <c:pt idx="21">
                  <c:v>0.36964020818261001</c:v>
                </c:pt>
                <c:pt idx="22">
                  <c:v>0.28961776305225101</c:v>
                </c:pt>
                <c:pt idx="23">
                  <c:v>0.25142484216649402</c:v>
                </c:pt>
                <c:pt idx="24">
                  <c:v>0.53508620994689904</c:v>
                </c:pt>
                <c:pt idx="25">
                  <c:v>0.315448556631587</c:v>
                </c:pt>
                <c:pt idx="26">
                  <c:v>0.32321039801749801</c:v>
                </c:pt>
                <c:pt idx="27">
                  <c:v>0.26397400298778601</c:v>
                </c:pt>
                <c:pt idx="28">
                  <c:v>0.38298839925004402</c:v>
                </c:pt>
                <c:pt idx="29">
                  <c:v>0.24289354257290099</c:v>
                </c:pt>
                <c:pt idx="30">
                  <c:v>0.45375612712396601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D9C-4977-A928-EA748D4E203E}"/>
            </c:ext>
          </c:extLst>
        </c:ser>
        <c:ser>
          <c:idx val="2"/>
          <c:order val="2"/>
          <c:spPr>
            <a:ln w="3175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reproductie!$E$2:$AI$2</c:f>
              <c:numCache>
                <c:formatCode>General</c:formatCode>
                <c:ptCount val="31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  <c:pt idx="25">
                  <c:v>2019</c:v>
                </c:pt>
                <c:pt idx="26">
                  <c:v>2020</c:v>
                </c:pt>
                <c:pt idx="27">
                  <c:v>2021</c:v>
                </c:pt>
                <c:pt idx="28">
                  <c:v>2022</c:v>
                </c:pt>
                <c:pt idx="29">
                  <c:v>2023</c:v>
                </c:pt>
                <c:pt idx="30">
                  <c:v>2024</c:v>
                </c:pt>
              </c:numCache>
            </c:numRef>
          </c:xVal>
          <c:yVal>
            <c:numRef>
              <c:f>reproductie!$E$29:$AI$29</c:f>
              <c:numCache>
                <c:formatCode>0.00</c:formatCode>
                <c:ptCount val="31"/>
                <c:pt idx="0">
                  <c:v>1.3139818700597401</c:v>
                </c:pt>
                <c:pt idx="1">
                  <c:v>0.99207444242447396</c:v>
                </c:pt>
                <c:pt idx="2">
                  <c:v>0.46992893564471899</c:v>
                </c:pt>
                <c:pt idx="3">
                  <c:v>0.40420959794524203</c:v>
                </c:pt>
                <c:pt idx="4">
                  <c:v>0.61703575246025599</c:v>
                </c:pt>
                <c:pt idx="5">
                  <c:v>0.835222387055231</c:v>
                </c:pt>
                <c:pt idx="6">
                  <c:v>0.71971712603770799</c:v>
                </c:pt>
                <c:pt idx="7">
                  <c:v>0.60350782376747203</c:v>
                </c:pt>
                <c:pt idx="8">
                  <c:v>0.82607637257945399</c:v>
                </c:pt>
                <c:pt idx="9">
                  <c:v>0.79906461011743801</c:v>
                </c:pt>
                <c:pt idx="10">
                  <c:v>0.82965377100436899</c:v>
                </c:pt>
                <c:pt idx="11">
                  <c:v>0.70215888130341397</c:v>
                </c:pt>
                <c:pt idx="12">
                  <c:v>0.74760961359540701</c:v>
                </c:pt>
                <c:pt idx="13">
                  <c:v>0.57927380566387798</c:v>
                </c:pt>
                <c:pt idx="14">
                  <c:v>0.58355917079236197</c:v>
                </c:pt>
                <c:pt idx="15">
                  <c:v>0.79632156383844999</c:v>
                </c:pt>
                <c:pt idx="16">
                  <c:v>0.80058168887412495</c:v>
                </c:pt>
                <c:pt idx="17">
                  <c:v>0.42348084042005002</c:v>
                </c:pt>
                <c:pt idx="18">
                  <c:v>0.62381533684255097</c:v>
                </c:pt>
                <c:pt idx="19">
                  <c:v>0.75162304470894004</c:v>
                </c:pt>
                <c:pt idx="20">
                  <c:v>0.81482185330838497</c:v>
                </c:pt>
                <c:pt idx="21">
                  <c:v>0.74885668851758902</c:v>
                </c:pt>
                <c:pt idx="22">
                  <c:v>0.59466239596700698</c:v>
                </c:pt>
                <c:pt idx="23">
                  <c:v>0.54154003882798296</c:v>
                </c:pt>
                <c:pt idx="24">
                  <c:v>1.0459993974706501</c:v>
                </c:pt>
                <c:pt idx="25">
                  <c:v>0.64494436725621096</c:v>
                </c:pt>
                <c:pt idx="26">
                  <c:v>0.63211762179948405</c:v>
                </c:pt>
                <c:pt idx="27">
                  <c:v>0.53279024881581305</c:v>
                </c:pt>
                <c:pt idx="28">
                  <c:v>0.800604531641532</c:v>
                </c:pt>
                <c:pt idx="29">
                  <c:v>0.50376647068048097</c:v>
                </c:pt>
                <c:pt idx="30">
                  <c:v>0.90962668410240299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D9C-4977-A928-EA748D4E20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99747728"/>
        <c:axId val="699747336"/>
      </c:scatterChart>
      <c:valAx>
        <c:axId val="699747728"/>
        <c:scaling>
          <c:orientation val="minMax"/>
          <c:max val="2024"/>
          <c:min val="1996"/>
        </c:scaling>
        <c:delete val="0"/>
        <c:axPos val="b"/>
        <c:numFmt formatCode="General" sourceLinked="1"/>
        <c:majorTickMark val="out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699747336"/>
        <c:crosses val="autoZero"/>
        <c:crossBetween val="midCat"/>
        <c:majorUnit val="3"/>
        <c:minorUnit val="1"/>
      </c:valAx>
      <c:valAx>
        <c:axId val="699747336"/>
        <c:scaling>
          <c:orientation val="minMax"/>
          <c:max val="1.2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l-NL"/>
                  <a:t>reproductie-index</a:t>
                </a:r>
              </a:p>
            </c:rich>
          </c:tx>
          <c:layout>
            <c:manualLayout>
              <c:xMode val="edge"/>
              <c:yMode val="edge"/>
              <c:x val="1.5673859880142971E-2"/>
              <c:y val="0.34127107474011165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699747728"/>
        <c:crosses val="autoZero"/>
        <c:crossBetween val="midCat"/>
        <c:majorUnit val="0.2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4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NL"/>
    </a:p>
  </c:txPr>
  <c:printSettings>
    <c:headerFooter alignWithMargins="0"/>
    <c:pageMargins b="1" l="0.75" r="0.75" t="1" header="0.5" footer="0.5"/>
    <c:pageSetup orientation="landscape"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nl-NL" sz="800" b="0" i="0" u="none" strike="noStrike" baseline="0">
                <a:effectLst/>
              </a:rPr>
              <a:t>Bosrietzanger</a:t>
            </a:r>
            <a:r>
              <a:rPr lang="nl-NL"/>
              <a:t>
overleving adult</a:t>
            </a:r>
          </a:p>
        </c:rich>
      </c:tx>
      <c:layout>
        <c:manualLayout>
          <c:xMode val="edge"/>
          <c:yMode val="edge"/>
          <c:x val="0.36081355809905208"/>
          <c:y val="1.984161070775243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937499999999999"/>
          <c:y val="0.15476250450499326"/>
          <c:w val="0.76875000000000004"/>
          <c:h val="0.73809809840842944"/>
        </c:manualLayout>
      </c:layout>
      <c:scatterChart>
        <c:scatterStyle val="lineMarker"/>
        <c:varyColors val="0"/>
        <c:ser>
          <c:idx val="0"/>
          <c:order val="0"/>
          <c:tx>
            <c:v>index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Pt>
            <c:idx val="1"/>
            <c:marker>
              <c:spPr>
                <a:solidFill>
                  <a:schemeClr val="bg1">
                    <a:lumMod val="65000"/>
                  </a:schemeClr>
                </a:solidFill>
                <a:ln>
                  <a:solidFill>
                    <a:srgbClr val="000000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4D06-4EE4-AB02-A3E5FD645E3D}"/>
              </c:ext>
            </c:extLst>
          </c:dPt>
          <c:xVal>
            <c:numRef>
              <c:f>'overleving ad'!$E$2:$AH$2</c:f>
              <c:numCache>
                <c:formatCode>General</c:formatCode>
                <c:ptCount val="30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  <c:pt idx="25">
                  <c:v>2019</c:v>
                </c:pt>
                <c:pt idx="26">
                  <c:v>2020</c:v>
                </c:pt>
                <c:pt idx="27">
                  <c:v>2021</c:v>
                </c:pt>
                <c:pt idx="28">
                  <c:v>2022</c:v>
                </c:pt>
                <c:pt idx="29">
                  <c:v>2023</c:v>
                </c:pt>
              </c:numCache>
            </c:numRef>
          </c:xVal>
          <c:yVal>
            <c:numRef>
              <c:f>'overleving ad'!$E$27:$AH$27</c:f>
              <c:numCache>
                <c:formatCode>0.00</c:formatCode>
                <c:ptCount val="30"/>
                <c:pt idx="1">
                  <c:v>0.4140083</c:v>
                </c:pt>
                <c:pt idx="2">
                  <c:v>0.3858181</c:v>
                </c:pt>
                <c:pt idx="3">
                  <c:v>0.45714630000000001</c:v>
                </c:pt>
                <c:pt idx="4">
                  <c:v>0.30668859999999998</c:v>
                </c:pt>
                <c:pt idx="5">
                  <c:v>0.3226714</c:v>
                </c:pt>
                <c:pt idx="6">
                  <c:v>0.31510690000000002</c:v>
                </c:pt>
                <c:pt idx="7">
                  <c:v>0.29822949999999998</c:v>
                </c:pt>
                <c:pt idx="8">
                  <c:v>0.38794970000000001</c:v>
                </c:pt>
                <c:pt idx="9">
                  <c:v>0.45962459999999999</c:v>
                </c:pt>
                <c:pt idx="10">
                  <c:v>0.2970487</c:v>
                </c:pt>
                <c:pt idx="11">
                  <c:v>0.37349739999999998</c:v>
                </c:pt>
                <c:pt idx="12">
                  <c:v>0.44188650000000002</c:v>
                </c:pt>
                <c:pt idx="13">
                  <c:v>0.34091179999999999</c:v>
                </c:pt>
                <c:pt idx="14">
                  <c:v>0.32805649999999997</c:v>
                </c:pt>
                <c:pt idx="15">
                  <c:v>0.4281896</c:v>
                </c:pt>
                <c:pt idx="16">
                  <c:v>0.45656540000000001</c:v>
                </c:pt>
                <c:pt idx="17">
                  <c:v>0.41191539999999999</c:v>
                </c:pt>
                <c:pt idx="18">
                  <c:v>0.27902280000000002</c:v>
                </c:pt>
                <c:pt idx="19">
                  <c:v>0.32474259999999999</c:v>
                </c:pt>
                <c:pt idx="20">
                  <c:v>0.39672279999999999</c:v>
                </c:pt>
                <c:pt idx="21">
                  <c:v>0.25506220000000002</c:v>
                </c:pt>
                <c:pt idx="22">
                  <c:v>0.3731775</c:v>
                </c:pt>
                <c:pt idx="23">
                  <c:v>0.3607766</c:v>
                </c:pt>
                <c:pt idx="24">
                  <c:v>0.43245650000000002</c:v>
                </c:pt>
                <c:pt idx="25">
                  <c:v>0.37118060000000003</c:v>
                </c:pt>
                <c:pt idx="26">
                  <c:v>0.41044950000000002</c:v>
                </c:pt>
                <c:pt idx="27">
                  <c:v>0.38654230000000001</c:v>
                </c:pt>
                <c:pt idx="28">
                  <c:v>0.42213509999999999</c:v>
                </c:pt>
                <c:pt idx="29">
                  <c:v>0.3359026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D06-4EE4-AB02-A3E5FD645E3D}"/>
            </c:ext>
          </c:extLst>
        </c:ser>
        <c:ser>
          <c:idx val="1"/>
          <c:order val="1"/>
          <c:tx>
            <c:v>lower</c:v>
          </c:tx>
          <c:spPr>
            <a:ln w="3175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'overleving ad'!$E$2:$AH$2</c:f>
              <c:numCache>
                <c:formatCode>General</c:formatCode>
                <c:ptCount val="30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  <c:pt idx="25">
                  <c:v>2019</c:v>
                </c:pt>
                <c:pt idx="26">
                  <c:v>2020</c:v>
                </c:pt>
                <c:pt idx="27">
                  <c:v>2021</c:v>
                </c:pt>
                <c:pt idx="28">
                  <c:v>2022</c:v>
                </c:pt>
                <c:pt idx="29">
                  <c:v>2023</c:v>
                </c:pt>
              </c:numCache>
            </c:numRef>
          </c:xVal>
          <c:yVal>
            <c:numRef>
              <c:f>'overleving ad'!$E$28:$AH$28</c:f>
              <c:numCache>
                <c:formatCode>0.00</c:formatCode>
                <c:ptCount val="30"/>
                <c:pt idx="1">
                  <c:v>0.18621090000000001</c:v>
                </c:pt>
                <c:pt idx="2">
                  <c:v>0.2229217</c:v>
                </c:pt>
                <c:pt idx="3">
                  <c:v>0.27970129999999999</c:v>
                </c:pt>
                <c:pt idx="4">
                  <c:v>0.1775031</c:v>
                </c:pt>
                <c:pt idx="5">
                  <c:v>0.19461870000000001</c:v>
                </c:pt>
                <c:pt idx="6">
                  <c:v>0.17901120000000001</c:v>
                </c:pt>
                <c:pt idx="7">
                  <c:v>0.17680689999999999</c:v>
                </c:pt>
                <c:pt idx="8">
                  <c:v>0.2372814</c:v>
                </c:pt>
                <c:pt idx="9">
                  <c:v>0.28136080000000002</c:v>
                </c:pt>
                <c:pt idx="10">
                  <c:v>0.17978949999999999</c:v>
                </c:pt>
                <c:pt idx="11">
                  <c:v>0.23653179999999999</c:v>
                </c:pt>
                <c:pt idx="12">
                  <c:v>0.2871417</c:v>
                </c:pt>
                <c:pt idx="13">
                  <c:v>0.21451619999999999</c:v>
                </c:pt>
                <c:pt idx="14">
                  <c:v>0.2036569</c:v>
                </c:pt>
                <c:pt idx="15">
                  <c:v>0.26610030000000001</c:v>
                </c:pt>
                <c:pt idx="16">
                  <c:v>0.29602040000000002</c:v>
                </c:pt>
                <c:pt idx="17">
                  <c:v>0.26623750000000002</c:v>
                </c:pt>
                <c:pt idx="18">
                  <c:v>0.1674783</c:v>
                </c:pt>
                <c:pt idx="19">
                  <c:v>0.19548599999999999</c:v>
                </c:pt>
                <c:pt idx="20">
                  <c:v>0.2413226</c:v>
                </c:pt>
                <c:pt idx="21">
                  <c:v>0.15018110000000001</c:v>
                </c:pt>
                <c:pt idx="22">
                  <c:v>0.23232249999999999</c:v>
                </c:pt>
                <c:pt idx="23">
                  <c:v>0.2238976</c:v>
                </c:pt>
                <c:pt idx="24">
                  <c:v>0.28129729999999997</c:v>
                </c:pt>
                <c:pt idx="25">
                  <c:v>0.24100279999999999</c:v>
                </c:pt>
                <c:pt idx="26">
                  <c:v>0.2800068</c:v>
                </c:pt>
                <c:pt idx="27">
                  <c:v>0.26021909999999998</c:v>
                </c:pt>
                <c:pt idx="28">
                  <c:v>0.26505430000000002</c:v>
                </c:pt>
                <c:pt idx="29">
                  <c:v>0.1979485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D06-4EE4-AB02-A3E5FD645E3D}"/>
            </c:ext>
          </c:extLst>
        </c:ser>
        <c:ser>
          <c:idx val="2"/>
          <c:order val="2"/>
          <c:tx>
            <c:v>upper</c:v>
          </c:tx>
          <c:spPr>
            <a:ln w="3175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'overleving ad'!$E$2:$AH$2</c:f>
              <c:numCache>
                <c:formatCode>General</c:formatCode>
                <c:ptCount val="30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  <c:pt idx="25">
                  <c:v>2019</c:v>
                </c:pt>
                <c:pt idx="26">
                  <c:v>2020</c:v>
                </c:pt>
                <c:pt idx="27">
                  <c:v>2021</c:v>
                </c:pt>
                <c:pt idx="28">
                  <c:v>2022</c:v>
                </c:pt>
                <c:pt idx="29">
                  <c:v>2023</c:v>
                </c:pt>
              </c:numCache>
            </c:numRef>
          </c:xVal>
          <c:yVal>
            <c:numRef>
              <c:f>'overleving ad'!$E$29:$AH$29</c:f>
              <c:numCache>
                <c:formatCode>0.00</c:formatCode>
                <c:ptCount val="30"/>
                <c:pt idx="1">
                  <c:v>0.68567619999999996</c:v>
                </c:pt>
                <c:pt idx="2">
                  <c:v>0.57904900000000004</c:v>
                </c:pt>
                <c:pt idx="3">
                  <c:v>0.64617579999999997</c:v>
                </c:pt>
                <c:pt idx="4">
                  <c:v>0.4755356</c:v>
                </c:pt>
                <c:pt idx="5">
                  <c:v>0.48431259999999998</c:v>
                </c:pt>
                <c:pt idx="6">
                  <c:v>0.49259049999999999</c:v>
                </c:pt>
                <c:pt idx="7">
                  <c:v>0.4567698</c:v>
                </c:pt>
                <c:pt idx="8">
                  <c:v>0.56359479999999995</c:v>
                </c:pt>
                <c:pt idx="9">
                  <c:v>0.64885579999999998</c:v>
                </c:pt>
                <c:pt idx="10">
                  <c:v>0.4489264</c:v>
                </c:pt>
                <c:pt idx="11">
                  <c:v>0.53427239999999998</c:v>
                </c:pt>
                <c:pt idx="12">
                  <c:v>0.60880400000000001</c:v>
                </c:pt>
                <c:pt idx="13">
                  <c:v>0.49486200000000002</c:v>
                </c:pt>
                <c:pt idx="14">
                  <c:v>0.48241139999999999</c:v>
                </c:pt>
                <c:pt idx="15">
                  <c:v>0.6073094</c:v>
                </c:pt>
                <c:pt idx="16">
                  <c:v>0.62667200000000001</c:v>
                </c:pt>
                <c:pt idx="17">
                  <c:v>0.57485580000000003</c:v>
                </c:pt>
                <c:pt idx="18">
                  <c:v>0.4267746</c:v>
                </c:pt>
                <c:pt idx="19">
                  <c:v>0.48765940000000002</c:v>
                </c:pt>
                <c:pt idx="20">
                  <c:v>0.57619290000000001</c:v>
                </c:pt>
                <c:pt idx="21">
                  <c:v>0.39881499999999998</c:v>
                </c:pt>
                <c:pt idx="22">
                  <c:v>0.53942420000000002</c:v>
                </c:pt>
                <c:pt idx="23">
                  <c:v>0.52475620000000001</c:v>
                </c:pt>
                <c:pt idx="24">
                  <c:v>0.5973328</c:v>
                </c:pt>
                <c:pt idx="25">
                  <c:v>0.52320310000000003</c:v>
                </c:pt>
                <c:pt idx="26">
                  <c:v>0.55483190000000004</c:v>
                </c:pt>
                <c:pt idx="27">
                  <c:v>0.53023549999999997</c:v>
                </c:pt>
                <c:pt idx="28">
                  <c:v>0.59672369999999997</c:v>
                </c:pt>
                <c:pt idx="29">
                  <c:v>0.50898659999999996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D06-4EE4-AB02-A3E5FD645E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99746552"/>
        <c:axId val="699748512"/>
      </c:scatterChart>
      <c:valAx>
        <c:axId val="699746552"/>
        <c:scaling>
          <c:orientation val="minMax"/>
          <c:max val="2023"/>
          <c:min val="1996"/>
        </c:scaling>
        <c:delete val="0"/>
        <c:axPos val="b"/>
        <c:numFmt formatCode="General" sourceLinked="1"/>
        <c:majorTickMark val="out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699748512"/>
        <c:crosses val="autoZero"/>
        <c:crossBetween val="midCat"/>
        <c:majorUnit val="3"/>
        <c:minorUnit val="1"/>
      </c:valAx>
      <c:valAx>
        <c:axId val="699748512"/>
        <c:scaling>
          <c:orientation val="minMax"/>
          <c:max val="1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l-NL"/>
                  <a:t>jaarlijkse overlevingskans</a:t>
                </a:r>
              </a:p>
            </c:rich>
          </c:tx>
          <c:layout>
            <c:manualLayout>
              <c:xMode val="edge"/>
              <c:yMode val="edge"/>
              <c:x val="1.5625E-2"/>
              <c:y val="0.24278556089579711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699746552"/>
        <c:crosses val="autoZero"/>
        <c:crossBetween val="midCat"/>
        <c:majorUnit val="0.2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4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NL"/>
    </a:p>
  </c:txPr>
  <c:printSettings>
    <c:headerFooter alignWithMargins="0"/>
    <c:pageMargins b="1" l="0.75" r="0.75" t="1" header="0.5" footer="0.5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nl-NL" sz="800" b="0" i="0" u="none" strike="noStrike" baseline="0">
                <a:effectLst/>
              </a:rPr>
              <a:t>Bosrietzanger</a:t>
            </a:r>
            <a:r>
              <a:rPr lang="nl-NL"/>
              <a:t>
overleving eerstejaars</a:t>
            </a:r>
          </a:p>
        </c:rich>
      </c:tx>
      <c:layout>
        <c:manualLayout>
          <c:xMode val="edge"/>
          <c:yMode val="edge"/>
          <c:x val="0.36081355809905208"/>
          <c:y val="1.984161070775243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937499999999999"/>
          <c:y val="0.15476250450499326"/>
          <c:w val="0.76875000000000004"/>
          <c:h val="0.73809809840842944"/>
        </c:manualLayout>
      </c:layout>
      <c:scatterChart>
        <c:scatterStyle val="lineMarker"/>
        <c:varyColors val="0"/>
        <c:ser>
          <c:idx val="0"/>
          <c:order val="0"/>
          <c:tx>
            <c:v>index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Pt>
            <c:idx val="0"/>
            <c:marker>
              <c:spPr>
                <a:solidFill>
                  <a:schemeClr val="bg1">
                    <a:lumMod val="65000"/>
                  </a:schemeClr>
                </a:solidFill>
                <a:ln>
                  <a:solidFill>
                    <a:srgbClr val="000000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7A86-4A9C-83DA-54BA00A1F7E9}"/>
              </c:ext>
            </c:extLst>
          </c:dPt>
          <c:dPt>
            <c:idx val="1"/>
            <c:marker>
              <c:spPr>
                <a:solidFill>
                  <a:schemeClr val="bg1">
                    <a:lumMod val="65000"/>
                  </a:schemeClr>
                </a:solidFill>
                <a:ln>
                  <a:solidFill>
                    <a:srgbClr val="000000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7A86-4A9C-83DA-54BA00A1F7E9}"/>
              </c:ext>
            </c:extLst>
          </c:dPt>
          <c:xVal>
            <c:numRef>
              <c:f>'overleving juv'!$E$2:$AH$2</c:f>
              <c:numCache>
                <c:formatCode>General</c:formatCode>
                <c:ptCount val="30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  <c:pt idx="25">
                  <c:v>2019</c:v>
                </c:pt>
                <c:pt idx="26">
                  <c:v>2020</c:v>
                </c:pt>
                <c:pt idx="27">
                  <c:v>2021</c:v>
                </c:pt>
                <c:pt idx="28">
                  <c:v>2022</c:v>
                </c:pt>
                <c:pt idx="29">
                  <c:v>2023</c:v>
                </c:pt>
              </c:numCache>
            </c:numRef>
          </c:xVal>
          <c:yVal>
            <c:numRef>
              <c:f>'overleving juv'!$E$27:$AH$27</c:f>
              <c:numCache>
                <c:formatCode>0.00</c:formatCode>
                <c:ptCount val="30"/>
                <c:pt idx="0">
                  <c:v>0.21282799999999999</c:v>
                </c:pt>
                <c:pt idx="1">
                  <c:v>0.14346719999999999</c:v>
                </c:pt>
                <c:pt idx="2">
                  <c:v>6.7365400000000006E-2</c:v>
                </c:pt>
                <c:pt idx="4">
                  <c:v>0.13400239999999999</c:v>
                </c:pt>
                <c:pt idx="5">
                  <c:v>0.15744549999999999</c:v>
                </c:pt>
                <c:pt idx="6">
                  <c:v>8.0380800000000002E-2</c:v>
                </c:pt>
                <c:pt idx="9">
                  <c:v>7.7514E-2</c:v>
                </c:pt>
                <c:pt idx="11">
                  <c:v>6.3342599999999999E-2</c:v>
                </c:pt>
                <c:pt idx="15">
                  <c:v>9.5721000000000001E-2</c:v>
                </c:pt>
                <c:pt idx="17">
                  <c:v>0.1050456</c:v>
                </c:pt>
                <c:pt idx="18">
                  <c:v>6.8011000000000002E-2</c:v>
                </c:pt>
                <c:pt idx="19">
                  <c:v>5.5455200000000003E-2</c:v>
                </c:pt>
                <c:pt idx="20">
                  <c:v>5.0346099999999998E-2</c:v>
                </c:pt>
                <c:pt idx="21">
                  <c:v>5.5020199999999998E-2</c:v>
                </c:pt>
                <c:pt idx="22">
                  <c:v>0.1016508</c:v>
                </c:pt>
                <c:pt idx="23">
                  <c:v>7.2276499999999994E-2</c:v>
                </c:pt>
                <c:pt idx="25">
                  <c:v>5.1477599999999998E-2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A86-4A9C-83DA-54BA00A1F7E9}"/>
            </c:ext>
          </c:extLst>
        </c:ser>
        <c:ser>
          <c:idx val="1"/>
          <c:order val="1"/>
          <c:tx>
            <c:v>lower</c:v>
          </c:tx>
          <c:spPr>
            <a:ln w="3175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'overleving juv'!$E$2:$AH$2</c:f>
              <c:numCache>
                <c:formatCode>General</c:formatCode>
                <c:ptCount val="30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  <c:pt idx="25">
                  <c:v>2019</c:v>
                </c:pt>
                <c:pt idx="26">
                  <c:v>2020</c:v>
                </c:pt>
                <c:pt idx="27">
                  <c:v>2021</c:v>
                </c:pt>
                <c:pt idx="28">
                  <c:v>2022</c:v>
                </c:pt>
                <c:pt idx="29">
                  <c:v>2023</c:v>
                </c:pt>
              </c:numCache>
            </c:numRef>
          </c:xVal>
          <c:yVal>
            <c:numRef>
              <c:f>'overleving juv'!$E$28:$AH$28</c:f>
              <c:numCache>
                <c:formatCode>0.00</c:formatCode>
                <c:ptCount val="30"/>
                <c:pt idx="0">
                  <c:v>4.1767499999999999E-2</c:v>
                </c:pt>
                <c:pt idx="1">
                  <c:v>4.0099000000000003E-2</c:v>
                </c:pt>
                <c:pt idx="2">
                  <c:v>8.4779999999999994E-3</c:v>
                </c:pt>
                <c:pt idx="4">
                  <c:v>2.88975E-2</c:v>
                </c:pt>
                <c:pt idx="5">
                  <c:v>5.1351599999999997E-2</c:v>
                </c:pt>
                <c:pt idx="6">
                  <c:v>3.3795699999999998E-2</c:v>
                </c:pt>
                <c:pt idx="9">
                  <c:v>3.2618800000000003E-2</c:v>
                </c:pt>
                <c:pt idx="11">
                  <c:v>2.49132E-2</c:v>
                </c:pt>
                <c:pt idx="15">
                  <c:v>4.4805299999999999E-2</c:v>
                </c:pt>
                <c:pt idx="17">
                  <c:v>4.0756100000000003E-2</c:v>
                </c:pt>
                <c:pt idx="18">
                  <c:v>2.40707E-2</c:v>
                </c:pt>
                <c:pt idx="19">
                  <c:v>2.1788499999999999E-2</c:v>
                </c:pt>
                <c:pt idx="20">
                  <c:v>1.7850899999999999E-2</c:v>
                </c:pt>
                <c:pt idx="21">
                  <c:v>2.1641400000000002E-2</c:v>
                </c:pt>
                <c:pt idx="22">
                  <c:v>4.2690400000000003E-2</c:v>
                </c:pt>
                <c:pt idx="23">
                  <c:v>2.5692300000000001E-2</c:v>
                </c:pt>
                <c:pt idx="25">
                  <c:v>1.8373899999999999E-2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A86-4A9C-83DA-54BA00A1F7E9}"/>
            </c:ext>
          </c:extLst>
        </c:ser>
        <c:ser>
          <c:idx val="2"/>
          <c:order val="2"/>
          <c:tx>
            <c:v>upper</c:v>
          </c:tx>
          <c:spPr>
            <a:ln w="3175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'overleving juv'!$E$2:$AH$2</c:f>
              <c:numCache>
                <c:formatCode>General</c:formatCode>
                <c:ptCount val="30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  <c:pt idx="25">
                  <c:v>2019</c:v>
                </c:pt>
                <c:pt idx="26">
                  <c:v>2020</c:v>
                </c:pt>
                <c:pt idx="27">
                  <c:v>2021</c:v>
                </c:pt>
                <c:pt idx="28">
                  <c:v>2022</c:v>
                </c:pt>
                <c:pt idx="29">
                  <c:v>2023</c:v>
                </c:pt>
              </c:numCache>
            </c:numRef>
          </c:xVal>
          <c:yVal>
            <c:numRef>
              <c:f>'overleving juv'!$E$29:$AH$29</c:f>
              <c:numCache>
                <c:formatCode>0.00</c:formatCode>
                <c:ptCount val="30"/>
                <c:pt idx="0">
                  <c:v>0.62645680000000004</c:v>
                </c:pt>
                <c:pt idx="1">
                  <c:v>0.40177020000000002</c:v>
                </c:pt>
                <c:pt idx="2">
                  <c:v>0.37895329999999999</c:v>
                </c:pt>
                <c:pt idx="4">
                  <c:v>0.44587009999999999</c:v>
                </c:pt>
                <c:pt idx="5">
                  <c:v>0.39212809999999998</c:v>
                </c:pt>
                <c:pt idx="6">
                  <c:v>0.17926600000000001</c:v>
                </c:pt>
                <c:pt idx="9">
                  <c:v>0.17314189999999999</c:v>
                </c:pt>
                <c:pt idx="11">
                  <c:v>0.1518206</c:v>
                </c:pt>
                <c:pt idx="15">
                  <c:v>0.19281670000000001</c:v>
                </c:pt>
                <c:pt idx="17">
                  <c:v>0.24485989999999999</c:v>
                </c:pt>
                <c:pt idx="18">
                  <c:v>0.1775687</c:v>
                </c:pt>
                <c:pt idx="19">
                  <c:v>0.13401550000000001</c:v>
                </c:pt>
                <c:pt idx="20">
                  <c:v>0.1339283</c:v>
                </c:pt>
                <c:pt idx="21">
                  <c:v>0.13288839999999999</c:v>
                </c:pt>
                <c:pt idx="22">
                  <c:v>0.22306780000000001</c:v>
                </c:pt>
                <c:pt idx="23">
                  <c:v>0.18710470000000001</c:v>
                </c:pt>
                <c:pt idx="25">
                  <c:v>0.13596240000000001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A86-4A9C-83DA-54BA00A1F7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99742240"/>
        <c:axId val="699739888"/>
      </c:scatterChart>
      <c:valAx>
        <c:axId val="699742240"/>
        <c:scaling>
          <c:orientation val="minMax"/>
          <c:max val="2023"/>
          <c:min val="1996"/>
        </c:scaling>
        <c:delete val="0"/>
        <c:axPos val="b"/>
        <c:numFmt formatCode="General" sourceLinked="1"/>
        <c:majorTickMark val="out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699739888"/>
        <c:crosses val="autoZero"/>
        <c:crossBetween val="midCat"/>
        <c:majorUnit val="3"/>
        <c:minorUnit val="1"/>
      </c:valAx>
      <c:valAx>
        <c:axId val="699739888"/>
        <c:scaling>
          <c:orientation val="minMax"/>
          <c:max val="0.4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l-NL"/>
                  <a:t>jaarlijkse overlevingskans</a:t>
                </a:r>
              </a:p>
            </c:rich>
          </c:tx>
          <c:layout>
            <c:manualLayout>
              <c:xMode val="edge"/>
              <c:yMode val="edge"/>
              <c:x val="1.5625E-2"/>
              <c:y val="0.24278556089579711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699742240"/>
        <c:crosses val="autoZero"/>
        <c:crossBetween val="midCat"/>
        <c:majorUnit val="0.1"/>
        <c:minorUnit val="0.1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4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NL"/>
    </a:p>
  </c:txPr>
  <c:printSettings>
    <c:headerFooter alignWithMargins="0"/>
    <c:pageMargins b="1" l="0.75" r="0.75" t="1" header="0.5" footer="0.5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nl-NL"/>
              <a:t>Kleine Karekiet
reproductie</a:t>
            </a:r>
          </a:p>
        </c:rich>
      </c:tx>
      <c:layout>
        <c:manualLayout>
          <c:xMode val="edge"/>
          <c:yMode val="edge"/>
          <c:x val="0.38244569258194261"/>
          <c:y val="1.98411443111095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622307023908701"/>
          <c:y val="0.15476250450499326"/>
          <c:w val="0.78167817759981373"/>
          <c:h val="0.73809809840842944"/>
        </c:manualLayout>
      </c:layout>
      <c:scatterChart>
        <c:scatterStyle val="lineMarker"/>
        <c:varyColors val="0"/>
        <c:ser>
          <c:idx val="0"/>
          <c:order val="0"/>
          <c:tx>
            <c:v>index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Pt>
            <c:idx val="0"/>
            <c:marker>
              <c:spPr>
                <a:solidFill>
                  <a:schemeClr val="bg1">
                    <a:lumMod val="65000"/>
                  </a:schemeClr>
                </a:solidFill>
                <a:ln>
                  <a:solidFill>
                    <a:srgbClr val="000000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AF3C-4770-B908-D20A0A34EC16}"/>
              </c:ext>
            </c:extLst>
          </c:dPt>
          <c:dPt>
            <c:idx val="1"/>
            <c:marker>
              <c:spPr>
                <a:solidFill>
                  <a:schemeClr val="bg1">
                    <a:lumMod val="65000"/>
                  </a:schemeClr>
                </a:solidFill>
                <a:ln>
                  <a:solidFill>
                    <a:srgbClr val="000000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AF3C-4770-B908-D20A0A34EC16}"/>
              </c:ext>
            </c:extLst>
          </c:dPt>
          <c:xVal>
            <c:numRef>
              <c:f>reproductie!$E$2:$AI$2</c:f>
              <c:numCache>
                <c:formatCode>General</c:formatCode>
                <c:ptCount val="31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  <c:pt idx="25">
                  <c:v>2019</c:v>
                </c:pt>
                <c:pt idx="26">
                  <c:v>2020</c:v>
                </c:pt>
                <c:pt idx="27">
                  <c:v>2021</c:v>
                </c:pt>
                <c:pt idx="28">
                  <c:v>2022</c:v>
                </c:pt>
                <c:pt idx="29">
                  <c:v>2023</c:v>
                </c:pt>
                <c:pt idx="30">
                  <c:v>2024</c:v>
                </c:pt>
              </c:numCache>
            </c:numRef>
          </c:xVal>
          <c:yVal>
            <c:numRef>
              <c:f>reproductie!$E$30:$AI$30</c:f>
              <c:numCache>
                <c:formatCode>0.00</c:formatCode>
                <c:ptCount val="31"/>
                <c:pt idx="0">
                  <c:v>1.7375786868941401</c:v>
                </c:pt>
                <c:pt idx="1">
                  <c:v>1.0004979687047799</c:v>
                </c:pt>
                <c:pt idx="2">
                  <c:v>0.54562960824038398</c:v>
                </c:pt>
                <c:pt idx="3">
                  <c:v>0.544664601122543</c:v>
                </c:pt>
                <c:pt idx="4">
                  <c:v>0.929312582033472</c:v>
                </c:pt>
                <c:pt idx="5">
                  <c:v>1.1613654769061399</c:v>
                </c:pt>
                <c:pt idx="6">
                  <c:v>1.0301116346442001</c:v>
                </c:pt>
                <c:pt idx="7">
                  <c:v>0.99965158305796598</c:v>
                </c:pt>
                <c:pt idx="8">
                  <c:v>1.45052299162696</c:v>
                </c:pt>
                <c:pt idx="9">
                  <c:v>1.18664585508339</c:v>
                </c:pt>
                <c:pt idx="10">
                  <c:v>1.03727588607666</c:v>
                </c:pt>
                <c:pt idx="11">
                  <c:v>1.2180015365899</c:v>
                </c:pt>
                <c:pt idx="12">
                  <c:v>1.44725534347461</c:v>
                </c:pt>
                <c:pt idx="13">
                  <c:v>0.92383485452618996</c:v>
                </c:pt>
                <c:pt idx="14">
                  <c:v>1.57616987689845</c:v>
                </c:pt>
                <c:pt idx="15">
                  <c:v>1.4490259059822299</c:v>
                </c:pt>
                <c:pt idx="16">
                  <c:v>1.61828466858538</c:v>
                </c:pt>
                <c:pt idx="17">
                  <c:v>0.84162147764651796</c:v>
                </c:pt>
                <c:pt idx="18">
                  <c:v>1.3570438294175999</c:v>
                </c:pt>
                <c:pt idx="19">
                  <c:v>0.99932114572484598</c:v>
                </c:pt>
                <c:pt idx="20">
                  <c:v>1.1551869273931801</c:v>
                </c:pt>
                <c:pt idx="21">
                  <c:v>1.23496610070544</c:v>
                </c:pt>
                <c:pt idx="22">
                  <c:v>1.1997160117802099</c:v>
                </c:pt>
                <c:pt idx="23">
                  <c:v>1.1914356327781801</c:v>
                </c:pt>
                <c:pt idx="24">
                  <c:v>1.4753754262143799</c:v>
                </c:pt>
                <c:pt idx="25">
                  <c:v>1.3808739683948099</c:v>
                </c:pt>
                <c:pt idx="26">
                  <c:v>1.13150589173622</c:v>
                </c:pt>
                <c:pt idx="27">
                  <c:v>1.0269377031534299</c:v>
                </c:pt>
                <c:pt idx="28">
                  <c:v>1.1851005284529701</c:v>
                </c:pt>
                <c:pt idx="29">
                  <c:v>0.93100605676746895</c:v>
                </c:pt>
                <c:pt idx="30">
                  <c:v>1.45851200933545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F3C-4770-B908-D20A0A34EC16}"/>
            </c:ext>
          </c:extLst>
        </c:ser>
        <c:ser>
          <c:idx val="1"/>
          <c:order val="1"/>
          <c:spPr>
            <a:ln w="3175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reproductie!$E$2:$AI$2</c:f>
              <c:numCache>
                <c:formatCode>General</c:formatCode>
                <c:ptCount val="31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  <c:pt idx="25">
                  <c:v>2019</c:v>
                </c:pt>
                <c:pt idx="26">
                  <c:v>2020</c:v>
                </c:pt>
                <c:pt idx="27">
                  <c:v>2021</c:v>
                </c:pt>
                <c:pt idx="28">
                  <c:v>2022</c:v>
                </c:pt>
                <c:pt idx="29">
                  <c:v>2023</c:v>
                </c:pt>
                <c:pt idx="30">
                  <c:v>2024</c:v>
                </c:pt>
              </c:numCache>
            </c:numRef>
          </c:xVal>
          <c:yVal>
            <c:numRef>
              <c:f>reproductie!$E$31:$AI$31</c:f>
              <c:numCache>
                <c:formatCode>0.00</c:formatCode>
                <c:ptCount val="31"/>
                <c:pt idx="0">
                  <c:v>1.3328870555582399</c:v>
                </c:pt>
                <c:pt idx="1">
                  <c:v>0.82497860140408996</c:v>
                </c:pt>
                <c:pt idx="2">
                  <c:v>0.45285246668024598</c:v>
                </c:pt>
                <c:pt idx="3">
                  <c:v>0.449603397782666</c:v>
                </c:pt>
                <c:pt idx="4">
                  <c:v>0.768467860050843</c:v>
                </c:pt>
                <c:pt idx="5">
                  <c:v>0.98025592052534505</c:v>
                </c:pt>
                <c:pt idx="6">
                  <c:v>0.86946233623938196</c:v>
                </c:pt>
                <c:pt idx="7">
                  <c:v>0.842313274313649</c:v>
                </c:pt>
                <c:pt idx="8">
                  <c:v>1.22703010729671</c:v>
                </c:pt>
                <c:pt idx="9">
                  <c:v>1.0072126445079199</c:v>
                </c:pt>
                <c:pt idx="10">
                  <c:v>0.875100092293424</c:v>
                </c:pt>
                <c:pt idx="11">
                  <c:v>1.01900460666426</c:v>
                </c:pt>
                <c:pt idx="12">
                  <c:v>1.22056571826865</c:v>
                </c:pt>
                <c:pt idx="13">
                  <c:v>0.762147318152256</c:v>
                </c:pt>
                <c:pt idx="14">
                  <c:v>1.33152021992445</c:v>
                </c:pt>
                <c:pt idx="15">
                  <c:v>1.21992610160506</c:v>
                </c:pt>
                <c:pt idx="16">
                  <c:v>1.3762974952256599</c:v>
                </c:pt>
                <c:pt idx="17">
                  <c:v>0.70697363777968802</c:v>
                </c:pt>
                <c:pt idx="18">
                  <c:v>1.1430313392617599</c:v>
                </c:pt>
                <c:pt idx="19">
                  <c:v>0.83048762033722201</c:v>
                </c:pt>
                <c:pt idx="20">
                  <c:v>0.97193919085153402</c:v>
                </c:pt>
                <c:pt idx="21">
                  <c:v>1.03815270432311</c:v>
                </c:pt>
                <c:pt idx="22">
                  <c:v>1.0029354106072801</c:v>
                </c:pt>
                <c:pt idx="23">
                  <c:v>1.0002383747075101</c:v>
                </c:pt>
                <c:pt idx="24">
                  <c:v>1.24061925355061</c:v>
                </c:pt>
                <c:pt idx="25">
                  <c:v>1.1525455832379199</c:v>
                </c:pt>
                <c:pt idx="26">
                  <c:v>0.95210293304768201</c:v>
                </c:pt>
                <c:pt idx="27">
                  <c:v>0.860850584157555</c:v>
                </c:pt>
                <c:pt idx="28">
                  <c:v>0.971377628225923</c:v>
                </c:pt>
                <c:pt idx="29">
                  <c:v>0.75898064831205503</c:v>
                </c:pt>
                <c:pt idx="30">
                  <c:v>1.17958396136014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F3C-4770-B908-D20A0A34EC16}"/>
            </c:ext>
          </c:extLst>
        </c:ser>
        <c:ser>
          <c:idx val="2"/>
          <c:order val="2"/>
          <c:spPr>
            <a:ln w="3175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reproductie!$E$2:$AI$2</c:f>
              <c:numCache>
                <c:formatCode>General</c:formatCode>
                <c:ptCount val="31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  <c:pt idx="25">
                  <c:v>2019</c:v>
                </c:pt>
                <c:pt idx="26">
                  <c:v>2020</c:v>
                </c:pt>
                <c:pt idx="27">
                  <c:v>2021</c:v>
                </c:pt>
                <c:pt idx="28">
                  <c:v>2022</c:v>
                </c:pt>
                <c:pt idx="29">
                  <c:v>2023</c:v>
                </c:pt>
                <c:pt idx="30">
                  <c:v>2024</c:v>
                </c:pt>
              </c:numCache>
            </c:numRef>
          </c:xVal>
          <c:yVal>
            <c:numRef>
              <c:f>reproductie!$E$32:$AI$32</c:f>
              <c:numCache>
                <c:formatCode>0.00</c:formatCode>
                <c:ptCount val="31"/>
                <c:pt idx="0">
                  <c:v>2.2743064228333001</c:v>
                </c:pt>
                <c:pt idx="1">
                  <c:v>1.21399344781201</c:v>
                </c:pt>
                <c:pt idx="2">
                  <c:v>0.65631844470525103</c:v>
                </c:pt>
                <c:pt idx="3">
                  <c:v>0.65865783725348803</c:v>
                </c:pt>
                <c:pt idx="4">
                  <c:v>1.12358782129517</c:v>
                </c:pt>
                <c:pt idx="5">
                  <c:v>1.37635645501617</c:v>
                </c:pt>
                <c:pt idx="6">
                  <c:v>1.2203774994555501</c:v>
                </c:pt>
                <c:pt idx="7">
                  <c:v>1.18623910290766</c:v>
                </c:pt>
                <c:pt idx="8">
                  <c:v>1.71575288536576</c:v>
                </c:pt>
                <c:pt idx="9">
                  <c:v>1.3981704625303599</c:v>
                </c:pt>
                <c:pt idx="10">
                  <c:v>1.22912673936815</c:v>
                </c:pt>
                <c:pt idx="11">
                  <c:v>1.4559322699997299</c:v>
                </c:pt>
                <c:pt idx="12">
                  <c:v>1.7169239102400899</c:v>
                </c:pt>
                <c:pt idx="13">
                  <c:v>1.11879590235558</c:v>
                </c:pt>
                <c:pt idx="14">
                  <c:v>1.8671615343816701</c:v>
                </c:pt>
                <c:pt idx="15">
                  <c:v>1.72195652138815</c:v>
                </c:pt>
                <c:pt idx="16">
                  <c:v>1.9038880703245999</c:v>
                </c:pt>
                <c:pt idx="17">
                  <c:v>1.0010055005740399</c:v>
                </c:pt>
                <c:pt idx="18">
                  <c:v>1.6116451416075801</c:v>
                </c:pt>
                <c:pt idx="19">
                  <c:v>1.20171500701388</c:v>
                </c:pt>
                <c:pt idx="20">
                  <c:v>1.3728491156588201</c:v>
                </c:pt>
                <c:pt idx="21">
                  <c:v>1.46923493456246</c:v>
                </c:pt>
                <c:pt idx="22">
                  <c:v>1.4351491721282601</c:v>
                </c:pt>
                <c:pt idx="23">
                  <c:v>1.4194249737153799</c:v>
                </c:pt>
                <c:pt idx="24">
                  <c:v>1.7559657223476499</c:v>
                </c:pt>
                <c:pt idx="25">
                  <c:v>1.6553687638310699</c:v>
                </c:pt>
                <c:pt idx="26">
                  <c:v>1.34482020685825</c:v>
                </c:pt>
                <c:pt idx="27">
                  <c:v>1.2247675616865401</c:v>
                </c:pt>
                <c:pt idx="28">
                  <c:v>1.44615753093063</c:v>
                </c:pt>
                <c:pt idx="29">
                  <c:v>1.1410643505834499</c:v>
                </c:pt>
                <c:pt idx="30">
                  <c:v>1.8055360600652199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F3C-4770-B908-D20A0A34EC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99750472"/>
        <c:axId val="699740280"/>
      </c:scatterChart>
      <c:valAx>
        <c:axId val="699750472"/>
        <c:scaling>
          <c:orientation val="minMax"/>
          <c:max val="2024"/>
          <c:min val="1996"/>
        </c:scaling>
        <c:delete val="0"/>
        <c:axPos val="b"/>
        <c:numFmt formatCode="General" sourceLinked="1"/>
        <c:majorTickMark val="out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699740280"/>
        <c:crosses val="autoZero"/>
        <c:crossBetween val="midCat"/>
        <c:majorUnit val="3"/>
        <c:minorUnit val="1"/>
      </c:valAx>
      <c:valAx>
        <c:axId val="699740280"/>
        <c:scaling>
          <c:orientation val="minMax"/>
          <c:max val="2.5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l-NL"/>
                  <a:t>reproductie-index</a:t>
                </a:r>
              </a:p>
            </c:rich>
          </c:tx>
          <c:layout>
            <c:manualLayout>
              <c:xMode val="edge"/>
              <c:yMode val="edge"/>
              <c:x val="1.5673859880142971E-2"/>
              <c:y val="0.34127107474011165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699750472"/>
        <c:crosses val="autoZero"/>
        <c:crossBetween val="midCat"/>
        <c:majorUnit val="0.5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4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NL"/>
    </a:p>
  </c:txPr>
  <c:printSettings>
    <c:headerFooter alignWithMargins="0"/>
    <c:pageMargins b="1" l="0.75" r="0.75" t="1" header="0.5" footer="0.5"/>
    <c:pageSetup orientation="landscape"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nl-NL" sz="800" b="0" i="0" u="none" strike="noStrike" baseline="0">
                <a:effectLst/>
              </a:rPr>
              <a:t>Kleine Karekiet</a:t>
            </a:r>
            <a:r>
              <a:rPr lang="nl-NL"/>
              <a:t>
overleving adult</a:t>
            </a:r>
          </a:p>
        </c:rich>
      </c:tx>
      <c:layout>
        <c:manualLayout>
          <c:xMode val="edge"/>
          <c:yMode val="edge"/>
          <c:x val="0.36081355809905208"/>
          <c:y val="1.984161070775243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937499999999999"/>
          <c:y val="0.15476250450499326"/>
          <c:w val="0.76875000000000004"/>
          <c:h val="0.73809809840842944"/>
        </c:manualLayout>
      </c:layout>
      <c:scatterChart>
        <c:scatterStyle val="lineMarker"/>
        <c:varyColors val="0"/>
        <c:ser>
          <c:idx val="0"/>
          <c:order val="0"/>
          <c:tx>
            <c:v>index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Pt>
            <c:idx val="0"/>
            <c:marker>
              <c:spPr>
                <a:solidFill>
                  <a:schemeClr val="bg1">
                    <a:lumMod val="65000"/>
                  </a:schemeClr>
                </a:solidFill>
                <a:ln>
                  <a:solidFill>
                    <a:srgbClr val="000000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7FB8-48FD-8CC8-5C65B4B4D701}"/>
              </c:ext>
            </c:extLst>
          </c:dPt>
          <c:dPt>
            <c:idx val="1"/>
            <c:marker>
              <c:spPr>
                <a:solidFill>
                  <a:schemeClr val="bg1">
                    <a:lumMod val="65000"/>
                  </a:schemeClr>
                </a:solidFill>
                <a:ln>
                  <a:solidFill>
                    <a:srgbClr val="000000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7FB8-48FD-8CC8-5C65B4B4D701}"/>
              </c:ext>
            </c:extLst>
          </c:dPt>
          <c:xVal>
            <c:numRef>
              <c:f>'overleving ad'!$E$2:$AH$2</c:f>
              <c:numCache>
                <c:formatCode>General</c:formatCode>
                <c:ptCount val="30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  <c:pt idx="25">
                  <c:v>2019</c:v>
                </c:pt>
                <c:pt idx="26">
                  <c:v>2020</c:v>
                </c:pt>
                <c:pt idx="27">
                  <c:v>2021</c:v>
                </c:pt>
                <c:pt idx="28">
                  <c:v>2022</c:v>
                </c:pt>
                <c:pt idx="29">
                  <c:v>2023</c:v>
                </c:pt>
              </c:numCache>
            </c:numRef>
          </c:xVal>
          <c:yVal>
            <c:numRef>
              <c:f>'overleving ad'!$E$30:$AH$30</c:f>
              <c:numCache>
                <c:formatCode>0.00</c:formatCode>
                <c:ptCount val="30"/>
                <c:pt idx="0">
                  <c:v>0.65845169999999997</c:v>
                </c:pt>
                <c:pt idx="1">
                  <c:v>0.46859119999999999</c:v>
                </c:pt>
                <c:pt idx="2">
                  <c:v>0.3950361</c:v>
                </c:pt>
                <c:pt idx="3">
                  <c:v>0.37581940000000003</c:v>
                </c:pt>
                <c:pt idx="4">
                  <c:v>0.4669682</c:v>
                </c:pt>
                <c:pt idx="5">
                  <c:v>0.46476499999999998</c:v>
                </c:pt>
                <c:pt idx="6">
                  <c:v>0.4444111</c:v>
                </c:pt>
                <c:pt idx="7">
                  <c:v>0.37030010000000002</c:v>
                </c:pt>
                <c:pt idx="8">
                  <c:v>0.46165089999999998</c:v>
                </c:pt>
                <c:pt idx="9">
                  <c:v>0.58021409999999995</c:v>
                </c:pt>
                <c:pt idx="10">
                  <c:v>0.4747015</c:v>
                </c:pt>
                <c:pt idx="11">
                  <c:v>0.51084450000000003</c:v>
                </c:pt>
                <c:pt idx="12">
                  <c:v>0.4066555</c:v>
                </c:pt>
                <c:pt idx="13">
                  <c:v>0.52164449999999996</c:v>
                </c:pt>
                <c:pt idx="14">
                  <c:v>0.50457110000000005</c:v>
                </c:pt>
                <c:pt idx="15">
                  <c:v>0.52554179999999995</c:v>
                </c:pt>
                <c:pt idx="16">
                  <c:v>0.53794209999999998</c:v>
                </c:pt>
                <c:pt idx="17">
                  <c:v>0.4674991</c:v>
                </c:pt>
                <c:pt idx="18">
                  <c:v>0.40716059999999998</c:v>
                </c:pt>
                <c:pt idx="19">
                  <c:v>0.56430150000000001</c:v>
                </c:pt>
                <c:pt idx="20">
                  <c:v>0.42962499999999998</c:v>
                </c:pt>
                <c:pt idx="21">
                  <c:v>0.45510830000000002</c:v>
                </c:pt>
                <c:pt idx="22">
                  <c:v>0.5745943</c:v>
                </c:pt>
                <c:pt idx="23">
                  <c:v>0.36728420000000001</c:v>
                </c:pt>
                <c:pt idx="24">
                  <c:v>0.4076014</c:v>
                </c:pt>
                <c:pt idx="25">
                  <c:v>0.45257249999999999</c:v>
                </c:pt>
                <c:pt idx="26">
                  <c:v>0.45131860000000001</c:v>
                </c:pt>
                <c:pt idx="27">
                  <c:v>0.29623100000000002</c:v>
                </c:pt>
                <c:pt idx="28">
                  <c:v>0.44676329999999997</c:v>
                </c:pt>
                <c:pt idx="29">
                  <c:v>0.35877150000000002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FB8-48FD-8CC8-5C65B4B4D701}"/>
            </c:ext>
          </c:extLst>
        </c:ser>
        <c:ser>
          <c:idx val="1"/>
          <c:order val="1"/>
          <c:tx>
            <c:v>lower</c:v>
          </c:tx>
          <c:spPr>
            <a:ln w="3175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'overleving ad'!$E$2:$AH$2</c:f>
              <c:numCache>
                <c:formatCode>General</c:formatCode>
                <c:ptCount val="30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  <c:pt idx="25">
                  <c:v>2019</c:v>
                </c:pt>
                <c:pt idx="26">
                  <c:v>2020</c:v>
                </c:pt>
                <c:pt idx="27">
                  <c:v>2021</c:v>
                </c:pt>
                <c:pt idx="28">
                  <c:v>2022</c:v>
                </c:pt>
                <c:pt idx="29">
                  <c:v>2023</c:v>
                </c:pt>
              </c:numCache>
            </c:numRef>
          </c:xVal>
          <c:yVal>
            <c:numRef>
              <c:f>'overleving ad'!$E$31:$AH$31</c:f>
              <c:numCache>
                <c:formatCode>0.00</c:formatCode>
                <c:ptCount val="30"/>
                <c:pt idx="0">
                  <c:v>0.48633080000000001</c:v>
                </c:pt>
                <c:pt idx="1">
                  <c:v>0.38912649999999999</c:v>
                </c:pt>
                <c:pt idx="2">
                  <c:v>0.338445</c:v>
                </c:pt>
                <c:pt idx="3">
                  <c:v>0.32166899999999998</c:v>
                </c:pt>
                <c:pt idx="4">
                  <c:v>0.40315260000000003</c:v>
                </c:pt>
                <c:pt idx="5">
                  <c:v>0.40552909999999998</c:v>
                </c:pt>
                <c:pt idx="6">
                  <c:v>0.3897813</c:v>
                </c:pt>
                <c:pt idx="7">
                  <c:v>0.32166610000000001</c:v>
                </c:pt>
                <c:pt idx="8">
                  <c:v>0.40423049999999999</c:v>
                </c:pt>
                <c:pt idx="9">
                  <c:v>0.51401260000000004</c:v>
                </c:pt>
                <c:pt idx="10">
                  <c:v>0.42036190000000001</c:v>
                </c:pt>
                <c:pt idx="11">
                  <c:v>0.44962160000000001</c:v>
                </c:pt>
                <c:pt idx="12">
                  <c:v>0.35320190000000001</c:v>
                </c:pt>
                <c:pt idx="13">
                  <c:v>0.45723849999999999</c:v>
                </c:pt>
                <c:pt idx="14">
                  <c:v>0.442971</c:v>
                </c:pt>
                <c:pt idx="15">
                  <c:v>0.46441759999999999</c:v>
                </c:pt>
                <c:pt idx="16">
                  <c:v>0.47838320000000001</c:v>
                </c:pt>
                <c:pt idx="17">
                  <c:v>0.41577730000000002</c:v>
                </c:pt>
                <c:pt idx="18">
                  <c:v>0.35487930000000001</c:v>
                </c:pt>
                <c:pt idx="19">
                  <c:v>0.49717830000000002</c:v>
                </c:pt>
                <c:pt idx="20">
                  <c:v>0.37798150000000003</c:v>
                </c:pt>
                <c:pt idx="21">
                  <c:v>0.39996350000000003</c:v>
                </c:pt>
                <c:pt idx="22">
                  <c:v>0.50381790000000004</c:v>
                </c:pt>
                <c:pt idx="23">
                  <c:v>0.3144672</c:v>
                </c:pt>
                <c:pt idx="24">
                  <c:v>0.34977200000000003</c:v>
                </c:pt>
                <c:pt idx="25">
                  <c:v>0.3908971</c:v>
                </c:pt>
                <c:pt idx="26">
                  <c:v>0.3886657</c:v>
                </c:pt>
                <c:pt idx="27">
                  <c:v>0.25058409999999998</c:v>
                </c:pt>
                <c:pt idx="28">
                  <c:v>0.37541590000000002</c:v>
                </c:pt>
                <c:pt idx="29">
                  <c:v>0.2915063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FB8-48FD-8CC8-5C65B4B4D701}"/>
            </c:ext>
          </c:extLst>
        </c:ser>
        <c:ser>
          <c:idx val="2"/>
          <c:order val="2"/>
          <c:tx>
            <c:v>upper</c:v>
          </c:tx>
          <c:spPr>
            <a:ln w="3175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'overleving ad'!$E$2:$AH$2</c:f>
              <c:numCache>
                <c:formatCode>General</c:formatCode>
                <c:ptCount val="30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  <c:pt idx="25">
                  <c:v>2019</c:v>
                </c:pt>
                <c:pt idx="26">
                  <c:v>2020</c:v>
                </c:pt>
                <c:pt idx="27">
                  <c:v>2021</c:v>
                </c:pt>
                <c:pt idx="28">
                  <c:v>2022</c:v>
                </c:pt>
                <c:pt idx="29">
                  <c:v>2023</c:v>
                </c:pt>
              </c:numCache>
            </c:numRef>
          </c:xVal>
          <c:yVal>
            <c:numRef>
              <c:f>'overleving ad'!$E$32:$AH$32</c:f>
              <c:numCache>
                <c:formatCode>0.00</c:formatCode>
                <c:ptCount val="30"/>
                <c:pt idx="0">
                  <c:v>0.79697499999999999</c:v>
                </c:pt>
                <c:pt idx="1">
                  <c:v>0.54968130000000004</c:v>
                </c:pt>
                <c:pt idx="2">
                  <c:v>0.45458759999999998</c:v>
                </c:pt>
                <c:pt idx="3">
                  <c:v>0.43326330000000002</c:v>
                </c:pt>
                <c:pt idx="4">
                  <c:v>0.5318832</c:v>
                </c:pt>
                <c:pt idx="5">
                  <c:v>0.52501189999999998</c:v>
                </c:pt>
                <c:pt idx="6">
                  <c:v>0.50041860000000005</c:v>
                </c:pt>
                <c:pt idx="7">
                  <c:v>0.42171589999999998</c:v>
                </c:pt>
                <c:pt idx="8">
                  <c:v>0.52010710000000004</c:v>
                </c:pt>
                <c:pt idx="9">
                  <c:v>0.64364960000000004</c:v>
                </c:pt>
                <c:pt idx="10">
                  <c:v>0.52964679999999997</c:v>
                </c:pt>
                <c:pt idx="11">
                  <c:v>0.57174369999999997</c:v>
                </c:pt>
                <c:pt idx="12">
                  <c:v>0.46241520000000003</c:v>
                </c:pt>
                <c:pt idx="13">
                  <c:v>0.58533880000000005</c:v>
                </c:pt>
                <c:pt idx="14">
                  <c:v>0.56603270000000006</c:v>
                </c:pt>
                <c:pt idx="15">
                  <c:v>0.58591000000000004</c:v>
                </c:pt>
                <c:pt idx="16">
                  <c:v>0.59643729999999995</c:v>
                </c:pt>
                <c:pt idx="17">
                  <c:v>0.51992890000000003</c:v>
                </c:pt>
                <c:pt idx="18">
                  <c:v>0.4616326</c:v>
                </c:pt>
                <c:pt idx="19">
                  <c:v>0.62914789999999998</c:v>
                </c:pt>
                <c:pt idx="20">
                  <c:v>0.48284719999999998</c:v>
                </c:pt>
                <c:pt idx="21">
                  <c:v>0.51137639999999995</c:v>
                </c:pt>
                <c:pt idx="22">
                  <c:v>0.64244000000000001</c:v>
                </c:pt>
                <c:pt idx="23">
                  <c:v>0.42349219999999999</c:v>
                </c:pt>
                <c:pt idx="24">
                  <c:v>0.46810879999999999</c:v>
                </c:pt>
                <c:pt idx="25">
                  <c:v>0.51573939999999996</c:v>
                </c:pt>
                <c:pt idx="26">
                  <c:v>0.51555379999999995</c:v>
                </c:pt>
                <c:pt idx="27">
                  <c:v>0.34635009999999999</c:v>
                </c:pt>
                <c:pt idx="28">
                  <c:v>0.52037310000000003</c:v>
                </c:pt>
                <c:pt idx="29">
                  <c:v>0.43209209999999998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FB8-48FD-8CC8-5C65B4B4D7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99742632"/>
        <c:axId val="699744592"/>
      </c:scatterChart>
      <c:valAx>
        <c:axId val="699742632"/>
        <c:scaling>
          <c:orientation val="minMax"/>
          <c:max val="2023"/>
          <c:min val="1996"/>
        </c:scaling>
        <c:delete val="0"/>
        <c:axPos val="b"/>
        <c:numFmt formatCode="General" sourceLinked="1"/>
        <c:majorTickMark val="out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699744592"/>
        <c:crosses val="autoZero"/>
        <c:crossBetween val="midCat"/>
        <c:majorUnit val="3"/>
        <c:minorUnit val="1"/>
      </c:valAx>
      <c:valAx>
        <c:axId val="699744592"/>
        <c:scaling>
          <c:orientation val="minMax"/>
          <c:max val="1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l-NL"/>
                  <a:t>jaarlijkse overlevingskans</a:t>
                </a:r>
              </a:p>
            </c:rich>
          </c:tx>
          <c:layout>
            <c:manualLayout>
              <c:xMode val="edge"/>
              <c:yMode val="edge"/>
              <c:x val="1.5625E-2"/>
              <c:y val="0.24278556089579711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699742632"/>
        <c:crosses val="autoZero"/>
        <c:crossBetween val="midCat"/>
        <c:majorUnit val="0.2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4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NL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nl-NL"/>
              <a:t>Grote Bonte Specht
overleving </a:t>
            </a:r>
            <a:r>
              <a:rPr lang="nl-NL" baseline="0"/>
              <a:t> eerstejaars</a:t>
            </a:r>
            <a:endParaRPr lang="nl-NL"/>
          </a:p>
        </c:rich>
      </c:tx>
      <c:layout>
        <c:manualLayout>
          <c:xMode val="edge"/>
          <c:yMode val="edge"/>
          <c:x val="0.33956487997139889"/>
          <c:y val="1.976287446827767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887898802262224"/>
          <c:y val="0.15415049513358281"/>
          <c:w val="0.76947274591348425"/>
          <c:h val="0.73913186128153807"/>
        </c:manualLayout>
      </c:layout>
      <c:scatterChart>
        <c:scatterStyle val="lineMarker"/>
        <c:varyColors val="0"/>
        <c:ser>
          <c:idx val="0"/>
          <c:order val="0"/>
          <c:tx>
            <c:v>index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Pt>
            <c:idx val="1"/>
            <c:marker>
              <c:spPr>
                <a:solidFill>
                  <a:schemeClr val="bg1">
                    <a:lumMod val="65000"/>
                  </a:schemeClr>
                </a:solidFill>
                <a:ln>
                  <a:solidFill>
                    <a:srgbClr val="000000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CC87-47AB-8CF0-17075902AA99}"/>
              </c:ext>
            </c:extLst>
          </c:dPt>
          <c:xVal>
            <c:numRef>
              <c:f>'overleving juv'!$E$2:$AH$2</c:f>
              <c:numCache>
                <c:formatCode>General</c:formatCode>
                <c:ptCount val="30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  <c:pt idx="25">
                  <c:v>2019</c:v>
                </c:pt>
                <c:pt idx="26">
                  <c:v>2020</c:v>
                </c:pt>
                <c:pt idx="27">
                  <c:v>2021</c:v>
                </c:pt>
                <c:pt idx="28">
                  <c:v>2022</c:v>
                </c:pt>
                <c:pt idx="29">
                  <c:v>2023</c:v>
                </c:pt>
              </c:numCache>
            </c:numRef>
          </c:xVal>
          <c:yVal>
            <c:numRef>
              <c:f>'overleving juv'!$E$3:$AH$3</c:f>
              <c:numCache>
                <c:formatCode>0.00</c:formatCode>
                <c:ptCount val="30"/>
                <c:pt idx="1">
                  <c:v>0.1210492</c:v>
                </c:pt>
                <c:pt idx="5">
                  <c:v>6.3435000000000005E-2</c:v>
                </c:pt>
                <c:pt idx="7">
                  <c:v>6.3191800000000006E-2</c:v>
                </c:pt>
                <c:pt idx="8">
                  <c:v>0.1703779</c:v>
                </c:pt>
                <c:pt idx="15">
                  <c:v>0.13720389999999999</c:v>
                </c:pt>
                <c:pt idx="16">
                  <c:v>8.6193699999999998E-2</c:v>
                </c:pt>
                <c:pt idx="17">
                  <c:v>5.8097700000000002E-2</c:v>
                </c:pt>
                <c:pt idx="18">
                  <c:v>5.9593800000000002E-2</c:v>
                </c:pt>
                <c:pt idx="19">
                  <c:v>0.16133910000000001</c:v>
                </c:pt>
                <c:pt idx="20">
                  <c:v>0.2274736</c:v>
                </c:pt>
                <c:pt idx="22">
                  <c:v>7.1437700000000007E-2</c:v>
                </c:pt>
                <c:pt idx="23">
                  <c:v>6.7467399999999997E-2</c:v>
                </c:pt>
                <c:pt idx="25">
                  <c:v>7.5092800000000001E-2</c:v>
                </c:pt>
                <c:pt idx="26">
                  <c:v>6.1990200000000002E-2</c:v>
                </c:pt>
                <c:pt idx="29">
                  <c:v>0.1093628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C87-47AB-8CF0-17075902AA99}"/>
            </c:ext>
          </c:extLst>
        </c:ser>
        <c:ser>
          <c:idx val="1"/>
          <c:order val="1"/>
          <c:tx>
            <c:v>lower</c:v>
          </c:tx>
          <c:spPr>
            <a:ln w="3175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'overleving juv'!$E$2:$AH$2</c:f>
              <c:numCache>
                <c:formatCode>General</c:formatCode>
                <c:ptCount val="30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  <c:pt idx="25">
                  <c:v>2019</c:v>
                </c:pt>
                <c:pt idx="26">
                  <c:v>2020</c:v>
                </c:pt>
                <c:pt idx="27">
                  <c:v>2021</c:v>
                </c:pt>
                <c:pt idx="28">
                  <c:v>2022</c:v>
                </c:pt>
                <c:pt idx="29">
                  <c:v>2023</c:v>
                </c:pt>
              </c:numCache>
            </c:numRef>
          </c:xVal>
          <c:yVal>
            <c:numRef>
              <c:f>'overleving juv'!$E$4:$AH$4</c:f>
              <c:numCache>
                <c:formatCode>0.00</c:formatCode>
                <c:ptCount val="30"/>
                <c:pt idx="1">
                  <c:v>1.5798199999999998E-2</c:v>
                </c:pt>
                <c:pt idx="5">
                  <c:v>8.5097999999999997E-3</c:v>
                </c:pt>
                <c:pt idx="7">
                  <c:v>8.7018000000000009E-3</c:v>
                </c:pt>
                <c:pt idx="8">
                  <c:v>2.1398299999999999E-2</c:v>
                </c:pt>
                <c:pt idx="15">
                  <c:v>4.3129500000000001E-2</c:v>
                </c:pt>
                <c:pt idx="16">
                  <c:v>2.1011999999999999E-2</c:v>
                </c:pt>
                <c:pt idx="17">
                  <c:v>1.4249899999999999E-2</c:v>
                </c:pt>
                <c:pt idx="18">
                  <c:v>1.4825400000000001E-2</c:v>
                </c:pt>
                <c:pt idx="19">
                  <c:v>7.1561100000000002E-2</c:v>
                </c:pt>
                <c:pt idx="20">
                  <c:v>0.1140963</c:v>
                </c:pt>
                <c:pt idx="22">
                  <c:v>1.7562700000000001E-2</c:v>
                </c:pt>
                <c:pt idx="23">
                  <c:v>2.80948E-2</c:v>
                </c:pt>
                <c:pt idx="25">
                  <c:v>2.37068E-2</c:v>
                </c:pt>
                <c:pt idx="26">
                  <c:v>1.9706499999999998E-2</c:v>
                </c:pt>
                <c:pt idx="29">
                  <c:v>3.4027000000000002E-2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C87-47AB-8CF0-17075902AA99}"/>
            </c:ext>
          </c:extLst>
        </c:ser>
        <c:ser>
          <c:idx val="2"/>
          <c:order val="2"/>
          <c:tx>
            <c:v>upper</c:v>
          </c:tx>
          <c:spPr>
            <a:ln w="3175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'overleving juv'!$E$2:$AH$2</c:f>
              <c:numCache>
                <c:formatCode>General</c:formatCode>
                <c:ptCount val="30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  <c:pt idx="25">
                  <c:v>2019</c:v>
                </c:pt>
                <c:pt idx="26">
                  <c:v>2020</c:v>
                </c:pt>
                <c:pt idx="27">
                  <c:v>2021</c:v>
                </c:pt>
                <c:pt idx="28">
                  <c:v>2022</c:v>
                </c:pt>
                <c:pt idx="29">
                  <c:v>2023</c:v>
                </c:pt>
              </c:numCache>
            </c:numRef>
          </c:xVal>
          <c:yVal>
            <c:numRef>
              <c:f>'overleving juv'!$E$5:$AH$5</c:f>
              <c:numCache>
                <c:formatCode>0.00</c:formatCode>
                <c:ptCount val="30"/>
                <c:pt idx="1">
                  <c:v>0.54162160000000004</c:v>
                </c:pt>
                <c:pt idx="5">
                  <c:v>0.34832449999999998</c:v>
                </c:pt>
                <c:pt idx="7">
                  <c:v>0.341387</c:v>
                </c:pt>
                <c:pt idx="8">
                  <c:v>0.65856630000000005</c:v>
                </c:pt>
                <c:pt idx="15">
                  <c:v>0.35940250000000001</c:v>
                </c:pt>
                <c:pt idx="16">
                  <c:v>0.29304989999999997</c:v>
                </c:pt>
                <c:pt idx="17">
                  <c:v>0.20835010000000001</c:v>
                </c:pt>
                <c:pt idx="18">
                  <c:v>0.210645</c:v>
                </c:pt>
                <c:pt idx="19">
                  <c:v>0.32439570000000001</c:v>
                </c:pt>
                <c:pt idx="20">
                  <c:v>0.40234639999999999</c:v>
                </c:pt>
                <c:pt idx="22">
                  <c:v>0.2487364</c:v>
                </c:pt>
                <c:pt idx="23">
                  <c:v>0.1533138</c:v>
                </c:pt>
                <c:pt idx="25">
                  <c:v>0.2135032</c:v>
                </c:pt>
                <c:pt idx="26">
                  <c:v>0.1784821</c:v>
                </c:pt>
                <c:pt idx="29">
                  <c:v>0.29973689999999997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C87-47AB-8CF0-17075902AA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99710880"/>
        <c:axId val="699709312"/>
      </c:scatterChart>
      <c:valAx>
        <c:axId val="699710880"/>
        <c:scaling>
          <c:orientation val="minMax"/>
          <c:max val="2023"/>
          <c:min val="1996"/>
        </c:scaling>
        <c:delete val="0"/>
        <c:axPos val="b"/>
        <c:numFmt formatCode="General" sourceLinked="1"/>
        <c:majorTickMark val="out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699709312"/>
        <c:crosses val="autoZero"/>
        <c:crossBetween val="midCat"/>
        <c:majorUnit val="3"/>
        <c:minorUnit val="1"/>
      </c:valAx>
      <c:valAx>
        <c:axId val="699709312"/>
        <c:scaling>
          <c:orientation val="minMax"/>
          <c:max val="0.5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l-NL"/>
                  <a:t>jaarlijkse overlevingskans</a:t>
                </a:r>
              </a:p>
            </c:rich>
          </c:tx>
          <c:layout>
            <c:manualLayout>
              <c:xMode val="edge"/>
              <c:yMode val="edge"/>
              <c:x val="1.5576443569553806E-2"/>
              <c:y val="0.23608652366730018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699710880"/>
        <c:crosses val="autoZero"/>
        <c:crossBetween val="midCat"/>
        <c:majorUnit val="0.1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4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NL"/>
    </a:p>
  </c:txPr>
  <c:printSettings>
    <c:headerFooter alignWithMargins="0"/>
    <c:pageMargins b="1" l="0.75" r="0.75" t="1" header="0.5" footer="0.5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nl-NL" sz="800" b="0" i="0" u="none" strike="noStrike" baseline="0">
                <a:effectLst/>
              </a:rPr>
              <a:t>Kleine Karekiet</a:t>
            </a:r>
            <a:r>
              <a:rPr lang="nl-NL"/>
              <a:t>
overleving eerstejaars</a:t>
            </a:r>
          </a:p>
        </c:rich>
      </c:tx>
      <c:layout>
        <c:manualLayout>
          <c:xMode val="edge"/>
          <c:yMode val="edge"/>
          <c:x val="0.36081355809905208"/>
          <c:y val="1.984161070775243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937499999999999"/>
          <c:y val="0.15476250450499326"/>
          <c:w val="0.76875000000000004"/>
          <c:h val="0.73809809840842944"/>
        </c:manualLayout>
      </c:layout>
      <c:scatterChart>
        <c:scatterStyle val="lineMarker"/>
        <c:varyColors val="0"/>
        <c:ser>
          <c:idx val="0"/>
          <c:order val="0"/>
          <c:tx>
            <c:v>index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Pt>
            <c:idx val="0"/>
            <c:marker>
              <c:spPr>
                <a:solidFill>
                  <a:schemeClr val="bg1">
                    <a:lumMod val="65000"/>
                  </a:schemeClr>
                </a:solidFill>
                <a:ln>
                  <a:solidFill>
                    <a:srgbClr val="000000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AC30-4072-A374-0AD65C013DC1}"/>
              </c:ext>
            </c:extLst>
          </c:dPt>
          <c:dPt>
            <c:idx val="1"/>
            <c:marker>
              <c:spPr>
                <a:solidFill>
                  <a:schemeClr val="bg1">
                    <a:lumMod val="65000"/>
                  </a:schemeClr>
                </a:solidFill>
                <a:ln>
                  <a:solidFill>
                    <a:srgbClr val="000000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AC30-4072-A374-0AD65C013DC1}"/>
              </c:ext>
            </c:extLst>
          </c:dPt>
          <c:xVal>
            <c:numRef>
              <c:f>'overleving juv'!$E$2:$AH$2</c:f>
              <c:numCache>
                <c:formatCode>General</c:formatCode>
                <c:ptCount val="30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  <c:pt idx="25">
                  <c:v>2019</c:v>
                </c:pt>
                <c:pt idx="26">
                  <c:v>2020</c:v>
                </c:pt>
                <c:pt idx="27">
                  <c:v>2021</c:v>
                </c:pt>
                <c:pt idx="28">
                  <c:v>2022</c:v>
                </c:pt>
                <c:pt idx="29">
                  <c:v>2023</c:v>
                </c:pt>
              </c:numCache>
            </c:numRef>
          </c:xVal>
          <c:yVal>
            <c:numRef>
              <c:f>'overleving juv'!$E$30:$AH$30</c:f>
              <c:numCache>
                <c:formatCode>0.00</c:formatCode>
                <c:ptCount val="30"/>
                <c:pt idx="0">
                  <c:v>9.4832E-2</c:v>
                </c:pt>
                <c:pt idx="1">
                  <c:v>5.93932E-2</c:v>
                </c:pt>
                <c:pt idx="2">
                  <c:v>8.3581900000000001E-2</c:v>
                </c:pt>
                <c:pt idx="3">
                  <c:v>6.2549800000000003E-2</c:v>
                </c:pt>
                <c:pt idx="4">
                  <c:v>6.4248899999999998E-2</c:v>
                </c:pt>
                <c:pt idx="5">
                  <c:v>7.1463899999999997E-2</c:v>
                </c:pt>
                <c:pt idx="6">
                  <c:v>5.64833E-2</c:v>
                </c:pt>
                <c:pt idx="7">
                  <c:v>7.5178800000000004E-2</c:v>
                </c:pt>
                <c:pt idx="8">
                  <c:v>5.1087899999999999E-2</c:v>
                </c:pt>
                <c:pt idx="9">
                  <c:v>7.95265E-2</c:v>
                </c:pt>
                <c:pt idx="10">
                  <c:v>8.2991099999999998E-2</c:v>
                </c:pt>
                <c:pt idx="11">
                  <c:v>9.3268599999999993E-2</c:v>
                </c:pt>
                <c:pt idx="12">
                  <c:v>8.2114300000000001E-2</c:v>
                </c:pt>
                <c:pt idx="13">
                  <c:v>8.2763000000000003E-2</c:v>
                </c:pt>
                <c:pt idx="14">
                  <c:v>9.2526600000000001E-2</c:v>
                </c:pt>
                <c:pt idx="15">
                  <c:v>9.0212500000000001E-2</c:v>
                </c:pt>
                <c:pt idx="16">
                  <c:v>0.1199351</c:v>
                </c:pt>
                <c:pt idx="17">
                  <c:v>8.7007299999999996E-2</c:v>
                </c:pt>
                <c:pt idx="18">
                  <c:v>8.4126400000000004E-2</c:v>
                </c:pt>
                <c:pt idx="19">
                  <c:v>0.1240165</c:v>
                </c:pt>
                <c:pt idx="20">
                  <c:v>0.10058300000000001</c:v>
                </c:pt>
                <c:pt idx="21">
                  <c:v>6.7886199999999994E-2</c:v>
                </c:pt>
                <c:pt idx="22">
                  <c:v>6.4699999999999994E-2</c:v>
                </c:pt>
                <c:pt idx="23">
                  <c:v>9.77272E-2</c:v>
                </c:pt>
                <c:pt idx="24">
                  <c:v>8.0900399999999997E-2</c:v>
                </c:pt>
                <c:pt idx="25">
                  <c:v>7.5095099999999998E-2</c:v>
                </c:pt>
                <c:pt idx="26">
                  <c:v>7.0169200000000001E-2</c:v>
                </c:pt>
                <c:pt idx="27">
                  <c:v>6.2605099999999997E-2</c:v>
                </c:pt>
                <c:pt idx="28">
                  <c:v>7.1506799999999995E-2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C30-4072-A374-0AD65C013DC1}"/>
            </c:ext>
          </c:extLst>
        </c:ser>
        <c:ser>
          <c:idx val="1"/>
          <c:order val="1"/>
          <c:tx>
            <c:v>lower</c:v>
          </c:tx>
          <c:spPr>
            <a:ln w="3175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'overleving juv'!$E$2:$AH$2</c:f>
              <c:numCache>
                <c:formatCode>General</c:formatCode>
                <c:ptCount val="30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  <c:pt idx="25">
                  <c:v>2019</c:v>
                </c:pt>
                <c:pt idx="26">
                  <c:v>2020</c:v>
                </c:pt>
                <c:pt idx="27">
                  <c:v>2021</c:v>
                </c:pt>
                <c:pt idx="28">
                  <c:v>2022</c:v>
                </c:pt>
                <c:pt idx="29">
                  <c:v>2023</c:v>
                </c:pt>
              </c:numCache>
            </c:numRef>
          </c:xVal>
          <c:yVal>
            <c:numRef>
              <c:f>'overleving juv'!$E$31:$AH$31</c:f>
              <c:numCache>
                <c:formatCode>0.00</c:formatCode>
                <c:ptCount val="30"/>
                <c:pt idx="0">
                  <c:v>6.8691199999999994E-2</c:v>
                </c:pt>
                <c:pt idx="1">
                  <c:v>4.2668900000000003E-2</c:v>
                </c:pt>
                <c:pt idx="2">
                  <c:v>6.1072300000000003E-2</c:v>
                </c:pt>
                <c:pt idx="3">
                  <c:v>4.3161900000000003E-2</c:v>
                </c:pt>
                <c:pt idx="4">
                  <c:v>4.66028E-2</c:v>
                </c:pt>
                <c:pt idx="5">
                  <c:v>5.5517700000000003E-2</c:v>
                </c:pt>
                <c:pt idx="6">
                  <c:v>4.1695999999999997E-2</c:v>
                </c:pt>
                <c:pt idx="7">
                  <c:v>5.7504800000000002E-2</c:v>
                </c:pt>
                <c:pt idx="8">
                  <c:v>3.7989099999999998E-2</c:v>
                </c:pt>
                <c:pt idx="9">
                  <c:v>6.0856199999999999E-2</c:v>
                </c:pt>
                <c:pt idx="10">
                  <c:v>6.3465400000000005E-2</c:v>
                </c:pt>
                <c:pt idx="11">
                  <c:v>7.1184700000000004E-2</c:v>
                </c:pt>
                <c:pt idx="12">
                  <c:v>6.3362199999999994E-2</c:v>
                </c:pt>
                <c:pt idx="13">
                  <c:v>6.0551000000000001E-2</c:v>
                </c:pt>
                <c:pt idx="14">
                  <c:v>7.3893200000000006E-2</c:v>
                </c:pt>
                <c:pt idx="15">
                  <c:v>7.1203100000000005E-2</c:v>
                </c:pt>
                <c:pt idx="16">
                  <c:v>9.8791299999999999E-2</c:v>
                </c:pt>
                <c:pt idx="17">
                  <c:v>6.5257800000000005E-2</c:v>
                </c:pt>
                <c:pt idx="18">
                  <c:v>6.4534800000000003E-2</c:v>
                </c:pt>
                <c:pt idx="19">
                  <c:v>9.6486199999999994E-2</c:v>
                </c:pt>
                <c:pt idx="20">
                  <c:v>7.9136399999999996E-2</c:v>
                </c:pt>
                <c:pt idx="21">
                  <c:v>5.1043100000000001E-2</c:v>
                </c:pt>
                <c:pt idx="22">
                  <c:v>4.6313500000000001E-2</c:v>
                </c:pt>
                <c:pt idx="23">
                  <c:v>7.5624700000000003E-2</c:v>
                </c:pt>
                <c:pt idx="24">
                  <c:v>6.2814599999999998E-2</c:v>
                </c:pt>
                <c:pt idx="25">
                  <c:v>5.6421600000000002E-2</c:v>
                </c:pt>
                <c:pt idx="26">
                  <c:v>5.1412100000000002E-2</c:v>
                </c:pt>
                <c:pt idx="27">
                  <c:v>4.5514400000000003E-2</c:v>
                </c:pt>
                <c:pt idx="28">
                  <c:v>5.0118999999999997E-2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C30-4072-A374-0AD65C013DC1}"/>
            </c:ext>
          </c:extLst>
        </c:ser>
        <c:ser>
          <c:idx val="2"/>
          <c:order val="2"/>
          <c:tx>
            <c:v>upper</c:v>
          </c:tx>
          <c:spPr>
            <a:ln w="3175">
              <a:solidFill>
                <a:srgbClr val="000000"/>
              </a:solidFill>
              <a:prstDash val="sysDash"/>
            </a:ln>
          </c:spPr>
          <c:marker>
            <c:symbol val="none"/>
          </c:marker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4-AC30-4072-A374-0AD65C013DC1}"/>
              </c:ext>
            </c:extLst>
          </c:dPt>
          <c:xVal>
            <c:numRef>
              <c:f>'overleving juv'!$E$2:$AH$2</c:f>
              <c:numCache>
                <c:formatCode>General</c:formatCode>
                <c:ptCount val="30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  <c:pt idx="25">
                  <c:v>2019</c:v>
                </c:pt>
                <c:pt idx="26">
                  <c:v>2020</c:v>
                </c:pt>
                <c:pt idx="27">
                  <c:v>2021</c:v>
                </c:pt>
                <c:pt idx="28">
                  <c:v>2022</c:v>
                </c:pt>
                <c:pt idx="29">
                  <c:v>2023</c:v>
                </c:pt>
              </c:numCache>
            </c:numRef>
          </c:xVal>
          <c:yVal>
            <c:numRef>
              <c:f>'overleving juv'!$E$32:$AH$32</c:f>
              <c:numCache>
                <c:formatCode>0.00</c:formatCode>
                <c:ptCount val="30"/>
                <c:pt idx="0">
                  <c:v>0.12953700000000001</c:v>
                </c:pt>
                <c:pt idx="1">
                  <c:v>8.2110600000000006E-2</c:v>
                </c:pt>
                <c:pt idx="2">
                  <c:v>0.113386</c:v>
                </c:pt>
                <c:pt idx="3">
                  <c:v>8.9828900000000003E-2</c:v>
                </c:pt>
                <c:pt idx="4">
                  <c:v>8.7960099999999999E-2</c:v>
                </c:pt>
                <c:pt idx="5">
                  <c:v>9.15464E-2</c:v>
                </c:pt>
                <c:pt idx="6">
                  <c:v>7.6098299999999994E-2</c:v>
                </c:pt>
                <c:pt idx="7">
                  <c:v>9.7721699999999995E-2</c:v>
                </c:pt>
                <c:pt idx="8">
                  <c:v>6.8382299999999993E-2</c:v>
                </c:pt>
                <c:pt idx="9">
                  <c:v>0.1032949</c:v>
                </c:pt>
                <c:pt idx="10">
                  <c:v>0.1078325</c:v>
                </c:pt>
                <c:pt idx="11">
                  <c:v>0.1213089</c:v>
                </c:pt>
                <c:pt idx="12">
                  <c:v>0.1057893</c:v>
                </c:pt>
                <c:pt idx="13">
                  <c:v>0.1121504</c:v>
                </c:pt>
                <c:pt idx="14">
                  <c:v>0.115274</c:v>
                </c:pt>
                <c:pt idx="15">
                  <c:v>0.1136757</c:v>
                </c:pt>
                <c:pt idx="16">
                  <c:v>0.1448767</c:v>
                </c:pt>
                <c:pt idx="17">
                  <c:v>0.1151128</c:v>
                </c:pt>
                <c:pt idx="18">
                  <c:v>0.1089729</c:v>
                </c:pt>
                <c:pt idx="19">
                  <c:v>0.158028</c:v>
                </c:pt>
                <c:pt idx="20">
                  <c:v>0.12703999999999999</c:v>
                </c:pt>
                <c:pt idx="21">
                  <c:v>8.9761499999999994E-2</c:v>
                </c:pt>
                <c:pt idx="22">
                  <c:v>8.9699299999999996E-2</c:v>
                </c:pt>
                <c:pt idx="23">
                  <c:v>0.125413</c:v>
                </c:pt>
                <c:pt idx="24">
                  <c:v>0.10361769999999999</c:v>
                </c:pt>
                <c:pt idx="25">
                  <c:v>9.9298399999999995E-2</c:v>
                </c:pt>
                <c:pt idx="26">
                  <c:v>9.5083600000000004E-2</c:v>
                </c:pt>
                <c:pt idx="27">
                  <c:v>8.5538100000000006E-2</c:v>
                </c:pt>
                <c:pt idx="28">
                  <c:v>0.10105069999999999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C30-4072-A374-0AD65C013D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99745376"/>
        <c:axId val="699745768"/>
      </c:scatterChart>
      <c:valAx>
        <c:axId val="699745376"/>
        <c:scaling>
          <c:orientation val="minMax"/>
          <c:max val="2023"/>
          <c:min val="1996"/>
        </c:scaling>
        <c:delete val="0"/>
        <c:axPos val="b"/>
        <c:numFmt formatCode="General" sourceLinked="1"/>
        <c:majorTickMark val="out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699745768"/>
        <c:crosses val="autoZero"/>
        <c:crossBetween val="midCat"/>
        <c:majorUnit val="3"/>
        <c:minorUnit val="1"/>
      </c:valAx>
      <c:valAx>
        <c:axId val="699745768"/>
        <c:scaling>
          <c:orientation val="minMax"/>
          <c:max val="0.4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l-NL"/>
                  <a:t>jaarlijkse overlevingskans</a:t>
                </a:r>
              </a:p>
            </c:rich>
          </c:tx>
          <c:layout>
            <c:manualLayout>
              <c:xMode val="edge"/>
              <c:yMode val="edge"/>
              <c:x val="1.5625E-2"/>
              <c:y val="0.24278556089579711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699745376"/>
        <c:crosses val="autoZero"/>
        <c:crossBetween val="midCat"/>
        <c:majorUnit val="0.1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4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NL"/>
    </a:p>
  </c:txPr>
  <c:printSettings>
    <c:headerFooter alignWithMargins="0"/>
    <c:pageMargins b="1" l="0.75" r="0.75" t="1" header="0.5" footer="0.5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nl-NL"/>
              <a:t>Braamsluiper
reproductie</a:t>
            </a:r>
          </a:p>
        </c:rich>
      </c:tx>
      <c:layout>
        <c:manualLayout>
          <c:xMode val="edge"/>
          <c:yMode val="edge"/>
          <c:x val="0.38244569258194261"/>
          <c:y val="1.98411443111095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622307023908701"/>
          <c:y val="0.15476250450499326"/>
          <c:w val="0.78167817759981373"/>
          <c:h val="0.73809809840842944"/>
        </c:manualLayout>
      </c:layout>
      <c:scatterChart>
        <c:scatterStyle val="lineMarker"/>
        <c:varyColors val="0"/>
        <c:ser>
          <c:idx val="0"/>
          <c:order val="0"/>
          <c:tx>
            <c:v>index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Pt>
            <c:idx val="0"/>
            <c:marker>
              <c:spPr>
                <a:solidFill>
                  <a:schemeClr val="bg1">
                    <a:lumMod val="65000"/>
                  </a:schemeClr>
                </a:solidFill>
                <a:ln>
                  <a:solidFill>
                    <a:srgbClr val="000000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B5D3-46DD-8B4A-76F0F9E161F8}"/>
              </c:ext>
            </c:extLst>
          </c:dPt>
          <c:dPt>
            <c:idx val="1"/>
            <c:marker>
              <c:spPr>
                <a:solidFill>
                  <a:schemeClr val="bg1">
                    <a:lumMod val="65000"/>
                  </a:schemeClr>
                </a:solidFill>
                <a:ln>
                  <a:solidFill>
                    <a:srgbClr val="000000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B5D3-46DD-8B4A-76F0F9E161F8}"/>
              </c:ext>
            </c:extLst>
          </c:dPt>
          <c:xVal>
            <c:numRef>
              <c:f>reproductie!$E$2:$AI$2</c:f>
              <c:numCache>
                <c:formatCode>General</c:formatCode>
                <c:ptCount val="31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  <c:pt idx="25">
                  <c:v>2019</c:v>
                </c:pt>
                <c:pt idx="26">
                  <c:v>2020</c:v>
                </c:pt>
                <c:pt idx="27">
                  <c:v>2021</c:v>
                </c:pt>
                <c:pt idx="28">
                  <c:v>2022</c:v>
                </c:pt>
                <c:pt idx="29">
                  <c:v>2023</c:v>
                </c:pt>
                <c:pt idx="30">
                  <c:v>2024</c:v>
                </c:pt>
              </c:numCache>
            </c:numRef>
          </c:xVal>
          <c:yVal>
            <c:numRef>
              <c:f>reproductie!$E$33:$AI$33</c:f>
              <c:numCache>
                <c:formatCode>0.00</c:formatCode>
                <c:ptCount val="31"/>
                <c:pt idx="0">
                  <c:v>1.00823559088452</c:v>
                </c:pt>
                <c:pt idx="1">
                  <c:v>2.6970762559417598</c:v>
                </c:pt>
                <c:pt idx="2">
                  <c:v>1.9453180629723801</c:v>
                </c:pt>
                <c:pt idx="3">
                  <c:v>1.82505066405406</c:v>
                </c:pt>
                <c:pt idx="4">
                  <c:v>2.4534339158364298</c:v>
                </c:pt>
                <c:pt idx="5">
                  <c:v>1.43492851429986</c:v>
                </c:pt>
                <c:pt idx="6">
                  <c:v>1.0685374852728899</c:v>
                </c:pt>
                <c:pt idx="7">
                  <c:v>1.83060751952276</c:v>
                </c:pt>
                <c:pt idx="8">
                  <c:v>1.84903913497829</c:v>
                </c:pt>
                <c:pt idx="9">
                  <c:v>1.28318248203663</c:v>
                </c:pt>
                <c:pt idx="10">
                  <c:v>1.63127025575202</c:v>
                </c:pt>
                <c:pt idx="11">
                  <c:v>1.07576096359011</c:v>
                </c:pt>
                <c:pt idx="12">
                  <c:v>0.87665124201869604</c:v>
                </c:pt>
                <c:pt idx="13">
                  <c:v>0.94247297584169099</c:v>
                </c:pt>
                <c:pt idx="14">
                  <c:v>1.1702346616185599</c:v>
                </c:pt>
                <c:pt idx="15">
                  <c:v>2.10601443764096</c:v>
                </c:pt>
                <c:pt idx="16">
                  <c:v>0.67812665320666698</c:v>
                </c:pt>
                <c:pt idx="17">
                  <c:v>1.1022667699328601</c:v>
                </c:pt>
                <c:pt idx="18">
                  <c:v>1.9465395943053301</c:v>
                </c:pt>
                <c:pt idx="19">
                  <c:v>1.2473829166647099</c:v>
                </c:pt>
                <c:pt idx="20">
                  <c:v>1.6637360149190299</c:v>
                </c:pt>
                <c:pt idx="21">
                  <c:v>1.23215186145226</c:v>
                </c:pt>
                <c:pt idx="22">
                  <c:v>1.0566657927610701</c:v>
                </c:pt>
                <c:pt idx="23">
                  <c:v>0.686582148894746</c:v>
                </c:pt>
                <c:pt idx="24">
                  <c:v>1.61484530137208</c:v>
                </c:pt>
                <c:pt idx="25">
                  <c:v>1.5305109189820401</c:v>
                </c:pt>
                <c:pt idx="26">
                  <c:v>1.3602644037734799</c:v>
                </c:pt>
                <c:pt idx="27">
                  <c:v>0.63191728043856199</c:v>
                </c:pt>
                <c:pt idx="28">
                  <c:v>1.71314120628</c:v>
                </c:pt>
                <c:pt idx="29">
                  <c:v>1.0257731536875501</c:v>
                </c:pt>
                <c:pt idx="30">
                  <c:v>1.82527360412878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5D3-46DD-8B4A-76F0F9E161F8}"/>
            </c:ext>
          </c:extLst>
        </c:ser>
        <c:ser>
          <c:idx val="1"/>
          <c:order val="1"/>
          <c:spPr>
            <a:ln w="3175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reproductie!$E$2:$AI$2</c:f>
              <c:numCache>
                <c:formatCode>General</c:formatCode>
                <c:ptCount val="31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  <c:pt idx="25">
                  <c:v>2019</c:v>
                </c:pt>
                <c:pt idx="26">
                  <c:v>2020</c:v>
                </c:pt>
                <c:pt idx="27">
                  <c:v>2021</c:v>
                </c:pt>
                <c:pt idx="28">
                  <c:v>2022</c:v>
                </c:pt>
                <c:pt idx="29">
                  <c:v>2023</c:v>
                </c:pt>
                <c:pt idx="30">
                  <c:v>2024</c:v>
                </c:pt>
              </c:numCache>
            </c:numRef>
          </c:xVal>
          <c:yVal>
            <c:numRef>
              <c:f>reproductie!$E$34:$AI$34</c:f>
              <c:numCache>
                <c:formatCode>0.00</c:formatCode>
                <c:ptCount val="31"/>
                <c:pt idx="0">
                  <c:v>0.30365347695845302</c:v>
                </c:pt>
                <c:pt idx="1">
                  <c:v>1.1225608600132699</c:v>
                </c:pt>
                <c:pt idx="2">
                  <c:v>0.67566653503817398</c:v>
                </c:pt>
                <c:pt idx="3">
                  <c:v>0.64381232029065105</c:v>
                </c:pt>
                <c:pt idx="4">
                  <c:v>1.0316835847678301</c:v>
                </c:pt>
                <c:pt idx="5">
                  <c:v>0.63271779696946995</c:v>
                </c:pt>
                <c:pt idx="6">
                  <c:v>0.45121591601849398</c:v>
                </c:pt>
                <c:pt idx="7">
                  <c:v>0.80194240648981596</c:v>
                </c:pt>
                <c:pt idx="8">
                  <c:v>0.87523357923914702</c:v>
                </c:pt>
                <c:pt idx="9">
                  <c:v>0.58332009125784601</c:v>
                </c:pt>
                <c:pt idx="10">
                  <c:v>0.76498966016705705</c:v>
                </c:pt>
                <c:pt idx="11">
                  <c:v>0.48687377890743999</c:v>
                </c:pt>
                <c:pt idx="12">
                  <c:v>0.34565874542677799</c:v>
                </c:pt>
                <c:pt idx="13">
                  <c:v>0.43343367487443801</c:v>
                </c:pt>
                <c:pt idx="14">
                  <c:v>0.58141174134821905</c:v>
                </c:pt>
                <c:pt idx="15">
                  <c:v>1.06534733078564</c:v>
                </c:pt>
                <c:pt idx="16">
                  <c:v>0.33220217356206799</c:v>
                </c:pt>
                <c:pt idx="17">
                  <c:v>0.53580389486580604</c:v>
                </c:pt>
                <c:pt idx="18">
                  <c:v>0.97259449698175804</c:v>
                </c:pt>
                <c:pt idx="19">
                  <c:v>0.62762262835652005</c:v>
                </c:pt>
                <c:pt idx="20">
                  <c:v>0.87760403583616098</c:v>
                </c:pt>
                <c:pt idx="21">
                  <c:v>0.63437806985017497</c:v>
                </c:pt>
                <c:pt idx="22">
                  <c:v>0.534072650907783</c:v>
                </c:pt>
                <c:pt idx="23">
                  <c:v>0.336084076206905</c:v>
                </c:pt>
                <c:pt idx="24">
                  <c:v>0.83201768686238997</c:v>
                </c:pt>
                <c:pt idx="25">
                  <c:v>0.77887849888969496</c:v>
                </c:pt>
                <c:pt idx="26">
                  <c:v>0.68484398561636395</c:v>
                </c:pt>
                <c:pt idx="27">
                  <c:v>0.28624097205384202</c:v>
                </c:pt>
                <c:pt idx="28">
                  <c:v>0.81494350118200398</c:v>
                </c:pt>
                <c:pt idx="29">
                  <c:v>0.48995533728790702</c:v>
                </c:pt>
                <c:pt idx="30">
                  <c:v>0.91419017587214602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5D3-46DD-8B4A-76F0F9E161F8}"/>
            </c:ext>
          </c:extLst>
        </c:ser>
        <c:ser>
          <c:idx val="2"/>
          <c:order val="2"/>
          <c:spPr>
            <a:ln w="3175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reproductie!$E$2:$AI$2</c:f>
              <c:numCache>
                <c:formatCode>General</c:formatCode>
                <c:ptCount val="31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  <c:pt idx="25">
                  <c:v>2019</c:v>
                </c:pt>
                <c:pt idx="26">
                  <c:v>2020</c:v>
                </c:pt>
                <c:pt idx="27">
                  <c:v>2021</c:v>
                </c:pt>
                <c:pt idx="28">
                  <c:v>2022</c:v>
                </c:pt>
                <c:pt idx="29">
                  <c:v>2023</c:v>
                </c:pt>
                <c:pt idx="30">
                  <c:v>2024</c:v>
                </c:pt>
              </c:numCache>
            </c:numRef>
          </c:xVal>
          <c:yVal>
            <c:numRef>
              <c:f>reproductie!$E$35:$AI$35</c:f>
              <c:numCache>
                <c:formatCode>0.00</c:formatCode>
                <c:ptCount val="31"/>
                <c:pt idx="0">
                  <c:v>3.0777886105293102</c:v>
                </c:pt>
                <c:pt idx="1">
                  <c:v>6.6004204495871504</c:v>
                </c:pt>
                <c:pt idx="2">
                  <c:v>5.4737241034402997</c:v>
                </c:pt>
                <c:pt idx="3">
                  <c:v>5.1128170592333904</c:v>
                </c:pt>
                <c:pt idx="4">
                  <c:v>5.8859456519629596</c:v>
                </c:pt>
                <c:pt idx="5">
                  <c:v>3.2497736837468398</c:v>
                </c:pt>
                <c:pt idx="6">
                  <c:v>2.48479760464939</c:v>
                </c:pt>
                <c:pt idx="7">
                  <c:v>4.1640599987476099</c:v>
                </c:pt>
                <c:pt idx="8">
                  <c:v>3.9254412557515499</c:v>
                </c:pt>
                <c:pt idx="9">
                  <c:v>2.8020818455674501</c:v>
                </c:pt>
                <c:pt idx="10">
                  <c:v>3.48476476291594</c:v>
                </c:pt>
                <c:pt idx="11">
                  <c:v>2.3577519178490398</c:v>
                </c:pt>
                <c:pt idx="12">
                  <c:v>2.1424436679742902</c:v>
                </c:pt>
                <c:pt idx="13">
                  <c:v>2.0346652961062599</c:v>
                </c:pt>
                <c:pt idx="14">
                  <c:v>2.3687103922819102</c:v>
                </c:pt>
                <c:pt idx="15">
                  <c:v>4.2108254326914301</c:v>
                </c:pt>
                <c:pt idx="16">
                  <c:v>1.3694121699681301</c:v>
                </c:pt>
                <c:pt idx="17">
                  <c:v>2.2744960871476199</c:v>
                </c:pt>
                <c:pt idx="18">
                  <c:v>3.9447551275709598</c:v>
                </c:pt>
                <c:pt idx="19">
                  <c:v>2.49650344553931</c:v>
                </c:pt>
                <c:pt idx="20">
                  <c:v>3.1953597441736701</c:v>
                </c:pt>
                <c:pt idx="21">
                  <c:v>2.4149497355009601</c:v>
                </c:pt>
                <c:pt idx="22">
                  <c:v>2.1054197814895099</c:v>
                </c:pt>
                <c:pt idx="23">
                  <c:v>1.40548959309439</c:v>
                </c:pt>
                <c:pt idx="24">
                  <c:v>3.1658719014105099</c:v>
                </c:pt>
                <c:pt idx="25">
                  <c:v>3.0347453826827202</c:v>
                </c:pt>
                <c:pt idx="26">
                  <c:v>2.7234429692097999</c:v>
                </c:pt>
                <c:pt idx="27">
                  <c:v>1.3792504722257799</c:v>
                </c:pt>
                <c:pt idx="28">
                  <c:v>3.6202356109234599</c:v>
                </c:pt>
                <c:pt idx="29">
                  <c:v>2.1485976277224101</c:v>
                </c:pt>
                <c:pt idx="30">
                  <c:v>3.6796524302567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5D3-46DD-8B4A-76F0F9E161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99762232"/>
        <c:axId val="699760664"/>
      </c:scatterChart>
      <c:valAx>
        <c:axId val="699762232"/>
        <c:scaling>
          <c:orientation val="minMax"/>
          <c:max val="2024"/>
          <c:min val="1996"/>
        </c:scaling>
        <c:delete val="0"/>
        <c:axPos val="b"/>
        <c:numFmt formatCode="General" sourceLinked="1"/>
        <c:majorTickMark val="out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699760664"/>
        <c:crosses val="autoZero"/>
        <c:crossBetween val="midCat"/>
        <c:majorUnit val="3"/>
        <c:minorUnit val="1"/>
      </c:valAx>
      <c:valAx>
        <c:axId val="699760664"/>
        <c:scaling>
          <c:orientation val="minMax"/>
          <c:max val="5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l-NL"/>
                  <a:t>reproductie-index</a:t>
                </a:r>
              </a:p>
            </c:rich>
          </c:tx>
          <c:layout>
            <c:manualLayout>
              <c:xMode val="edge"/>
              <c:yMode val="edge"/>
              <c:x val="1.5673859880142971E-2"/>
              <c:y val="0.34127107474011165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699762232"/>
        <c:crosses val="autoZero"/>
        <c:crossBetween val="midCat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4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NL"/>
    </a:p>
  </c:txPr>
  <c:printSettings>
    <c:headerFooter alignWithMargins="0"/>
    <c:pageMargins b="1" l="0.75" r="0.75" t="1" header="0.5" footer="0.5"/>
    <c:pageSetup orientation="landscape"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nl-NL" sz="800" b="0" i="0" u="none" strike="noStrike" baseline="0">
                <a:effectLst/>
              </a:rPr>
              <a:t>Braamsluiper</a:t>
            </a:r>
            <a:r>
              <a:rPr lang="nl-NL"/>
              <a:t>
overleving adult</a:t>
            </a:r>
          </a:p>
        </c:rich>
      </c:tx>
      <c:layout>
        <c:manualLayout>
          <c:xMode val="edge"/>
          <c:yMode val="edge"/>
          <c:x val="0.36081355809905208"/>
          <c:y val="1.984161070775243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937499999999999"/>
          <c:y val="0.15476250450499326"/>
          <c:w val="0.76875000000000004"/>
          <c:h val="0.73809809840842944"/>
        </c:manualLayout>
      </c:layout>
      <c:scatterChart>
        <c:scatterStyle val="lineMarker"/>
        <c:varyColors val="0"/>
        <c:ser>
          <c:idx val="0"/>
          <c:order val="0"/>
          <c:tx>
            <c:v>index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Pt>
            <c:idx val="1"/>
            <c:marker>
              <c:spPr>
                <a:solidFill>
                  <a:schemeClr val="bg1">
                    <a:lumMod val="65000"/>
                  </a:schemeClr>
                </a:solidFill>
                <a:ln>
                  <a:solidFill>
                    <a:srgbClr val="000000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87F2-4F1F-A22C-247C5E5F2C32}"/>
              </c:ext>
            </c:extLst>
          </c:dPt>
          <c:xVal>
            <c:numRef>
              <c:f>'overleving ad'!$E$2:$AH$2</c:f>
              <c:numCache>
                <c:formatCode>General</c:formatCode>
                <c:ptCount val="30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  <c:pt idx="25">
                  <c:v>2019</c:v>
                </c:pt>
                <c:pt idx="26">
                  <c:v>2020</c:v>
                </c:pt>
                <c:pt idx="27">
                  <c:v>2021</c:v>
                </c:pt>
                <c:pt idx="28">
                  <c:v>2022</c:v>
                </c:pt>
                <c:pt idx="29">
                  <c:v>2023</c:v>
                </c:pt>
              </c:numCache>
            </c:numRef>
          </c:xVal>
          <c:yVal>
            <c:numRef>
              <c:f>'overleving ad'!$E$33:$AH$33</c:f>
              <c:numCache>
                <c:formatCode>0.00</c:formatCode>
                <c:ptCount val="30"/>
                <c:pt idx="1">
                  <c:v>0.1371898</c:v>
                </c:pt>
                <c:pt idx="2">
                  <c:v>0.22109719999999999</c:v>
                </c:pt>
                <c:pt idx="3">
                  <c:v>0.38471830000000001</c:v>
                </c:pt>
                <c:pt idx="4">
                  <c:v>0.56112960000000001</c:v>
                </c:pt>
                <c:pt idx="5">
                  <c:v>0.21662239999999999</c:v>
                </c:pt>
                <c:pt idx="6">
                  <c:v>0.4978844</c:v>
                </c:pt>
                <c:pt idx="7">
                  <c:v>0.32513170000000002</c:v>
                </c:pt>
                <c:pt idx="8">
                  <c:v>0.1583087</c:v>
                </c:pt>
                <c:pt idx="9">
                  <c:v>0.49003869999999999</c:v>
                </c:pt>
                <c:pt idx="10">
                  <c:v>0.30773060000000002</c:v>
                </c:pt>
                <c:pt idx="11">
                  <c:v>0.33615329999999999</c:v>
                </c:pt>
                <c:pt idx="12">
                  <c:v>0.43707590000000002</c:v>
                </c:pt>
                <c:pt idx="13">
                  <c:v>0.53771950000000002</c:v>
                </c:pt>
                <c:pt idx="14">
                  <c:v>0.38032860000000002</c:v>
                </c:pt>
                <c:pt idx="15">
                  <c:v>0.58052780000000004</c:v>
                </c:pt>
                <c:pt idx="16">
                  <c:v>0.45919140000000003</c:v>
                </c:pt>
                <c:pt idx="17">
                  <c:v>0.31801269999999998</c:v>
                </c:pt>
                <c:pt idx="18">
                  <c:v>0.24176600000000001</c:v>
                </c:pt>
                <c:pt idx="19">
                  <c:v>0.41998990000000003</c:v>
                </c:pt>
                <c:pt idx="20">
                  <c:v>0.42621769999999998</c:v>
                </c:pt>
                <c:pt idx="21">
                  <c:v>0.33722600000000003</c:v>
                </c:pt>
                <c:pt idx="22">
                  <c:v>0.36491709999999999</c:v>
                </c:pt>
                <c:pt idx="23">
                  <c:v>0.41095029999999999</c:v>
                </c:pt>
                <c:pt idx="24">
                  <c:v>0.32996320000000001</c:v>
                </c:pt>
                <c:pt idx="25">
                  <c:v>0.26176759999999999</c:v>
                </c:pt>
                <c:pt idx="26">
                  <c:v>0.29693799999999998</c:v>
                </c:pt>
                <c:pt idx="27">
                  <c:v>0.2355786</c:v>
                </c:pt>
                <c:pt idx="28">
                  <c:v>0.36490719999999999</c:v>
                </c:pt>
                <c:pt idx="29">
                  <c:v>0.46284049999999999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7F2-4F1F-A22C-247C5E5F2C32}"/>
            </c:ext>
          </c:extLst>
        </c:ser>
        <c:ser>
          <c:idx val="1"/>
          <c:order val="1"/>
          <c:tx>
            <c:v>lower</c:v>
          </c:tx>
          <c:spPr>
            <a:ln w="3175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'overleving ad'!$E$2:$AH$2</c:f>
              <c:numCache>
                <c:formatCode>General</c:formatCode>
                <c:ptCount val="30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  <c:pt idx="25">
                  <c:v>2019</c:v>
                </c:pt>
                <c:pt idx="26">
                  <c:v>2020</c:v>
                </c:pt>
                <c:pt idx="27">
                  <c:v>2021</c:v>
                </c:pt>
                <c:pt idx="28">
                  <c:v>2022</c:v>
                </c:pt>
                <c:pt idx="29">
                  <c:v>2023</c:v>
                </c:pt>
              </c:numCache>
            </c:numRef>
          </c:xVal>
          <c:yVal>
            <c:numRef>
              <c:f>'overleving ad'!$E$34:$AH$34</c:f>
              <c:numCache>
                <c:formatCode>0.00</c:formatCode>
                <c:ptCount val="30"/>
                <c:pt idx="1">
                  <c:v>1.61087E-2</c:v>
                </c:pt>
                <c:pt idx="2">
                  <c:v>2.2576300000000001E-2</c:v>
                </c:pt>
                <c:pt idx="3">
                  <c:v>6.2707899999999997E-2</c:v>
                </c:pt>
                <c:pt idx="4">
                  <c:v>0.1197834</c:v>
                </c:pt>
                <c:pt idx="5">
                  <c:v>6.0707900000000002E-2</c:v>
                </c:pt>
                <c:pt idx="6">
                  <c:v>0.14690329999999999</c:v>
                </c:pt>
                <c:pt idx="7">
                  <c:v>0.1011157</c:v>
                </c:pt>
                <c:pt idx="8">
                  <c:v>4.6706900000000003E-2</c:v>
                </c:pt>
                <c:pt idx="9">
                  <c:v>0.16730980000000001</c:v>
                </c:pt>
                <c:pt idx="10">
                  <c:v>0.1185919</c:v>
                </c:pt>
                <c:pt idx="11">
                  <c:v>0.12852160000000001</c:v>
                </c:pt>
                <c:pt idx="12">
                  <c:v>0.1654581</c:v>
                </c:pt>
                <c:pt idx="13">
                  <c:v>0.25060320000000003</c:v>
                </c:pt>
                <c:pt idx="14">
                  <c:v>0.2096798</c:v>
                </c:pt>
                <c:pt idx="15">
                  <c:v>0.33162740000000002</c:v>
                </c:pt>
                <c:pt idx="16">
                  <c:v>0.22785330000000001</c:v>
                </c:pt>
                <c:pt idx="17">
                  <c:v>0.1423963</c:v>
                </c:pt>
                <c:pt idx="18">
                  <c:v>9.9770300000000006E-2</c:v>
                </c:pt>
                <c:pt idx="19">
                  <c:v>0.199604</c:v>
                </c:pt>
                <c:pt idx="20">
                  <c:v>0.2349869</c:v>
                </c:pt>
                <c:pt idx="21">
                  <c:v>0.1904073</c:v>
                </c:pt>
                <c:pt idx="22">
                  <c:v>0.2092675</c:v>
                </c:pt>
                <c:pt idx="23">
                  <c:v>0.21609</c:v>
                </c:pt>
                <c:pt idx="24">
                  <c:v>0.1780438</c:v>
                </c:pt>
                <c:pt idx="25">
                  <c:v>0.12614020000000001</c:v>
                </c:pt>
                <c:pt idx="26">
                  <c:v>0.14248730000000001</c:v>
                </c:pt>
                <c:pt idx="27">
                  <c:v>0.1095483</c:v>
                </c:pt>
                <c:pt idx="28">
                  <c:v>0.15136459999999999</c:v>
                </c:pt>
                <c:pt idx="29">
                  <c:v>0.2015711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7F2-4F1F-A22C-247C5E5F2C32}"/>
            </c:ext>
          </c:extLst>
        </c:ser>
        <c:ser>
          <c:idx val="2"/>
          <c:order val="2"/>
          <c:tx>
            <c:v>upper</c:v>
          </c:tx>
          <c:spPr>
            <a:ln w="3175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'overleving ad'!$E$2:$AH$2</c:f>
              <c:numCache>
                <c:formatCode>General</c:formatCode>
                <c:ptCount val="30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  <c:pt idx="25">
                  <c:v>2019</c:v>
                </c:pt>
                <c:pt idx="26">
                  <c:v>2020</c:v>
                </c:pt>
                <c:pt idx="27">
                  <c:v>2021</c:v>
                </c:pt>
                <c:pt idx="28">
                  <c:v>2022</c:v>
                </c:pt>
                <c:pt idx="29">
                  <c:v>2023</c:v>
                </c:pt>
              </c:numCache>
            </c:numRef>
          </c:xVal>
          <c:yVal>
            <c:numRef>
              <c:f>'overleving ad'!$E$35:$AH$35</c:f>
              <c:numCache>
                <c:formatCode>0.00</c:formatCode>
                <c:ptCount val="30"/>
                <c:pt idx="1">
                  <c:v>0.60694720000000002</c:v>
                </c:pt>
                <c:pt idx="2">
                  <c:v>0.77720520000000004</c:v>
                </c:pt>
                <c:pt idx="3">
                  <c:v>0.853881</c:v>
                </c:pt>
                <c:pt idx="4">
                  <c:v>0.923153</c:v>
                </c:pt>
                <c:pt idx="5">
                  <c:v>0.5419349</c:v>
                </c:pt>
                <c:pt idx="6">
                  <c:v>0.85096289999999997</c:v>
                </c:pt>
                <c:pt idx="7">
                  <c:v>0.67355640000000006</c:v>
                </c:pt>
                <c:pt idx="8">
                  <c:v>0.41928660000000001</c:v>
                </c:pt>
                <c:pt idx="9">
                  <c:v>0.82129019999999997</c:v>
                </c:pt>
                <c:pt idx="10">
                  <c:v>0.59491740000000004</c:v>
                </c:pt>
                <c:pt idx="11">
                  <c:v>0.63486069999999994</c:v>
                </c:pt>
                <c:pt idx="12">
                  <c:v>0.75251840000000003</c:v>
                </c:pt>
                <c:pt idx="13">
                  <c:v>0.80182310000000001</c:v>
                </c:pt>
                <c:pt idx="14">
                  <c:v>0.58675069999999996</c:v>
                </c:pt>
                <c:pt idx="15">
                  <c:v>0.79424640000000002</c:v>
                </c:pt>
                <c:pt idx="16">
                  <c:v>0.70956569999999997</c:v>
                </c:pt>
                <c:pt idx="17">
                  <c:v>0.56701650000000003</c:v>
                </c:pt>
                <c:pt idx="18">
                  <c:v>0.47844740000000002</c:v>
                </c:pt>
                <c:pt idx="19">
                  <c:v>0.67768240000000002</c:v>
                </c:pt>
                <c:pt idx="20">
                  <c:v>0.64239259999999998</c:v>
                </c:pt>
                <c:pt idx="21">
                  <c:v>0.52398259999999997</c:v>
                </c:pt>
                <c:pt idx="22">
                  <c:v>0.55506960000000005</c:v>
                </c:pt>
                <c:pt idx="23">
                  <c:v>0.6384223</c:v>
                </c:pt>
                <c:pt idx="24">
                  <c:v>0.52820860000000003</c:v>
                </c:pt>
                <c:pt idx="25">
                  <c:v>0.46553539999999999</c:v>
                </c:pt>
                <c:pt idx="26">
                  <c:v>0.51772759999999995</c:v>
                </c:pt>
                <c:pt idx="27">
                  <c:v>0.4356622</c:v>
                </c:pt>
                <c:pt idx="28">
                  <c:v>0.64923589999999998</c:v>
                </c:pt>
                <c:pt idx="29">
                  <c:v>0.74624389999999996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7F2-4F1F-A22C-247C5E5F2C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99761056"/>
        <c:axId val="699755568"/>
      </c:scatterChart>
      <c:valAx>
        <c:axId val="699761056"/>
        <c:scaling>
          <c:orientation val="minMax"/>
          <c:max val="2023"/>
          <c:min val="1996"/>
        </c:scaling>
        <c:delete val="0"/>
        <c:axPos val="b"/>
        <c:numFmt formatCode="General" sourceLinked="1"/>
        <c:majorTickMark val="out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699755568"/>
        <c:crosses val="autoZero"/>
        <c:crossBetween val="midCat"/>
        <c:majorUnit val="3"/>
        <c:minorUnit val="1"/>
      </c:valAx>
      <c:valAx>
        <c:axId val="699755568"/>
        <c:scaling>
          <c:orientation val="minMax"/>
          <c:max val="1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l-NL"/>
                  <a:t>jaarlijkse overlevingskans</a:t>
                </a:r>
              </a:p>
            </c:rich>
          </c:tx>
          <c:layout>
            <c:manualLayout>
              <c:xMode val="edge"/>
              <c:yMode val="edge"/>
              <c:x val="1.5625E-2"/>
              <c:y val="0.24278556089579711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699761056"/>
        <c:crosses val="autoZero"/>
        <c:crossBetween val="midCat"/>
        <c:majorUnit val="0.2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4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NL"/>
    </a:p>
  </c:txPr>
  <c:printSettings>
    <c:headerFooter alignWithMargins="0"/>
    <c:pageMargins b="1" l="0.75" r="0.75" t="1" header="0.5" footer="0.5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nl-NL" sz="800" b="0" i="0" u="none" strike="noStrike" baseline="0">
                <a:effectLst/>
              </a:rPr>
              <a:t>Braamsluiper</a:t>
            </a:r>
            <a:r>
              <a:rPr lang="nl-NL"/>
              <a:t>
overleving eerstejaars</a:t>
            </a:r>
          </a:p>
        </c:rich>
      </c:tx>
      <c:layout>
        <c:manualLayout>
          <c:xMode val="edge"/>
          <c:yMode val="edge"/>
          <c:x val="0.36081355809905208"/>
          <c:y val="1.984161070775243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937499999999999"/>
          <c:y val="0.15476250450499326"/>
          <c:w val="0.76875000000000004"/>
          <c:h val="0.73809809840842944"/>
        </c:manualLayout>
      </c:layout>
      <c:scatterChart>
        <c:scatterStyle val="lineMarker"/>
        <c:varyColors val="0"/>
        <c:ser>
          <c:idx val="0"/>
          <c:order val="0"/>
          <c:tx>
            <c:v>index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'overleving juv'!$E$2:$AH$2</c:f>
              <c:numCache>
                <c:formatCode>General</c:formatCode>
                <c:ptCount val="30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  <c:pt idx="25">
                  <c:v>2019</c:v>
                </c:pt>
                <c:pt idx="26">
                  <c:v>2020</c:v>
                </c:pt>
                <c:pt idx="27">
                  <c:v>2021</c:v>
                </c:pt>
                <c:pt idx="28">
                  <c:v>2022</c:v>
                </c:pt>
                <c:pt idx="29">
                  <c:v>2023</c:v>
                </c:pt>
              </c:numCache>
            </c:numRef>
          </c:xVal>
          <c:yVal>
            <c:numRef>
              <c:f>'overleving juv'!$E$33:$AH$33</c:f>
              <c:numCache>
                <c:formatCode>0.00</c:formatCode>
                <c:ptCount val="30"/>
                <c:pt idx="0">
                  <c:v>0.30408099999999999</c:v>
                </c:pt>
                <c:pt idx="11">
                  <c:v>5.7219100000000002E-2</c:v>
                </c:pt>
                <c:pt idx="15">
                  <c:v>7.1004399999999995E-2</c:v>
                </c:pt>
                <c:pt idx="16">
                  <c:v>5.1090200000000002E-2</c:v>
                </c:pt>
                <c:pt idx="23">
                  <c:v>0.1155191</c:v>
                </c:pt>
                <c:pt idx="26">
                  <c:v>5.4978699999999998E-2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D8B-446C-B256-BA555C7C0982}"/>
            </c:ext>
          </c:extLst>
        </c:ser>
        <c:ser>
          <c:idx val="1"/>
          <c:order val="1"/>
          <c:tx>
            <c:v>lower</c:v>
          </c:tx>
          <c:spPr>
            <a:ln w="3175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'overleving juv'!$E$2:$AH$2</c:f>
              <c:numCache>
                <c:formatCode>General</c:formatCode>
                <c:ptCount val="30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  <c:pt idx="25">
                  <c:v>2019</c:v>
                </c:pt>
                <c:pt idx="26">
                  <c:v>2020</c:v>
                </c:pt>
                <c:pt idx="27">
                  <c:v>2021</c:v>
                </c:pt>
                <c:pt idx="28">
                  <c:v>2022</c:v>
                </c:pt>
                <c:pt idx="29">
                  <c:v>2023</c:v>
                </c:pt>
              </c:numCache>
            </c:numRef>
          </c:xVal>
          <c:yVal>
            <c:numRef>
              <c:f>'overleving juv'!$E$34:$AH$34</c:f>
              <c:numCache>
                <c:formatCode>0.00</c:formatCode>
                <c:ptCount val="30"/>
                <c:pt idx="0">
                  <c:v>5.9440699999999999E-2</c:v>
                </c:pt>
                <c:pt idx="11">
                  <c:v>7.6299999999999996E-3</c:v>
                </c:pt>
                <c:pt idx="15">
                  <c:v>2.49996E-2</c:v>
                </c:pt>
                <c:pt idx="16">
                  <c:v>6.7951000000000001E-3</c:v>
                </c:pt>
                <c:pt idx="23">
                  <c:v>3.47318E-2</c:v>
                </c:pt>
                <c:pt idx="26">
                  <c:v>1.6573500000000001E-2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D8B-446C-B256-BA555C7C0982}"/>
            </c:ext>
          </c:extLst>
        </c:ser>
        <c:ser>
          <c:idx val="2"/>
          <c:order val="2"/>
          <c:tx>
            <c:v>upper</c:v>
          </c:tx>
          <c:spPr>
            <a:ln w="3175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'overleving juv'!$E$2:$AH$2</c:f>
              <c:numCache>
                <c:formatCode>General</c:formatCode>
                <c:ptCount val="30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  <c:pt idx="25">
                  <c:v>2019</c:v>
                </c:pt>
                <c:pt idx="26">
                  <c:v>2020</c:v>
                </c:pt>
                <c:pt idx="27">
                  <c:v>2021</c:v>
                </c:pt>
                <c:pt idx="28">
                  <c:v>2022</c:v>
                </c:pt>
                <c:pt idx="29">
                  <c:v>2023</c:v>
                </c:pt>
              </c:numCache>
            </c:numRef>
          </c:xVal>
          <c:yVal>
            <c:numRef>
              <c:f>'overleving juv'!$E$35:$AH$35</c:f>
              <c:numCache>
                <c:formatCode>0.00</c:formatCode>
                <c:ptCount val="30"/>
                <c:pt idx="0">
                  <c:v>0.75131119999999996</c:v>
                </c:pt>
                <c:pt idx="11">
                  <c:v>0.32390469999999999</c:v>
                </c:pt>
                <c:pt idx="15">
                  <c:v>0.18555640000000001</c:v>
                </c:pt>
                <c:pt idx="16">
                  <c:v>0.29760829999999999</c:v>
                </c:pt>
                <c:pt idx="23">
                  <c:v>0.32161089999999998</c:v>
                </c:pt>
                <c:pt idx="26">
                  <c:v>0.16724430000000001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D8B-446C-B256-BA555C7C09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99755176"/>
        <c:axId val="699758312"/>
      </c:scatterChart>
      <c:valAx>
        <c:axId val="699755176"/>
        <c:scaling>
          <c:orientation val="minMax"/>
          <c:max val="2023"/>
          <c:min val="1996"/>
        </c:scaling>
        <c:delete val="0"/>
        <c:axPos val="b"/>
        <c:numFmt formatCode="General" sourceLinked="1"/>
        <c:majorTickMark val="out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699758312"/>
        <c:crosses val="autoZero"/>
        <c:crossBetween val="midCat"/>
        <c:majorUnit val="3"/>
        <c:minorUnit val="1"/>
      </c:valAx>
      <c:valAx>
        <c:axId val="699758312"/>
        <c:scaling>
          <c:orientation val="minMax"/>
          <c:max val="0.4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l-NL"/>
                  <a:t>jaarlijkse overlevingskans</a:t>
                </a:r>
              </a:p>
            </c:rich>
          </c:tx>
          <c:layout>
            <c:manualLayout>
              <c:xMode val="edge"/>
              <c:yMode val="edge"/>
              <c:x val="1.5625E-2"/>
              <c:y val="0.24278556089579711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699755176"/>
        <c:crosses val="autoZero"/>
        <c:crossBetween val="midCat"/>
        <c:majorUnit val="0.1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4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NL"/>
    </a:p>
  </c:txPr>
  <c:printSettings>
    <c:headerFooter alignWithMargins="0"/>
    <c:pageMargins b="1" l="0.75" r="0.75" t="1" header="0.5" footer="0.5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nl-NL"/>
              <a:t>Grasmus
reproductie</a:t>
            </a:r>
          </a:p>
        </c:rich>
      </c:tx>
      <c:layout>
        <c:manualLayout>
          <c:xMode val="edge"/>
          <c:yMode val="edge"/>
          <c:x val="0.38244569258194261"/>
          <c:y val="1.98411443111095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622307023908701"/>
          <c:y val="0.15476250450499326"/>
          <c:w val="0.78167817759981373"/>
          <c:h val="0.73809809840842944"/>
        </c:manualLayout>
      </c:layout>
      <c:scatterChart>
        <c:scatterStyle val="lineMarker"/>
        <c:varyColors val="0"/>
        <c:ser>
          <c:idx val="0"/>
          <c:order val="0"/>
          <c:tx>
            <c:v>index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Pt>
            <c:idx val="0"/>
            <c:marker>
              <c:spPr>
                <a:solidFill>
                  <a:schemeClr val="bg1">
                    <a:lumMod val="65000"/>
                  </a:schemeClr>
                </a:solidFill>
                <a:ln>
                  <a:solidFill>
                    <a:srgbClr val="000000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A400-4F35-B13D-2C20EFC964FD}"/>
              </c:ext>
            </c:extLst>
          </c:dPt>
          <c:dPt>
            <c:idx val="1"/>
            <c:marker>
              <c:spPr>
                <a:solidFill>
                  <a:schemeClr val="bg1">
                    <a:lumMod val="65000"/>
                  </a:schemeClr>
                </a:solidFill>
                <a:ln>
                  <a:solidFill>
                    <a:srgbClr val="000000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A400-4F35-B13D-2C20EFC964FD}"/>
              </c:ext>
            </c:extLst>
          </c:dPt>
          <c:xVal>
            <c:numRef>
              <c:f>reproductie!$E$2:$AI$2</c:f>
              <c:numCache>
                <c:formatCode>General</c:formatCode>
                <c:ptCount val="31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  <c:pt idx="25">
                  <c:v>2019</c:v>
                </c:pt>
                <c:pt idx="26">
                  <c:v>2020</c:v>
                </c:pt>
                <c:pt idx="27">
                  <c:v>2021</c:v>
                </c:pt>
                <c:pt idx="28">
                  <c:v>2022</c:v>
                </c:pt>
                <c:pt idx="29">
                  <c:v>2023</c:v>
                </c:pt>
                <c:pt idx="30">
                  <c:v>2024</c:v>
                </c:pt>
              </c:numCache>
            </c:numRef>
          </c:xVal>
          <c:yVal>
            <c:numRef>
              <c:f>reproductie!$E$36:$AI$36</c:f>
              <c:numCache>
                <c:formatCode>0.00</c:formatCode>
                <c:ptCount val="31"/>
                <c:pt idx="0">
                  <c:v>0.60611415046727901</c:v>
                </c:pt>
                <c:pt idx="1">
                  <c:v>1.0442086185827999</c:v>
                </c:pt>
                <c:pt idx="2">
                  <c:v>0.81684415844497005</c:v>
                </c:pt>
                <c:pt idx="3">
                  <c:v>0.92737917371383405</c:v>
                </c:pt>
                <c:pt idx="4">
                  <c:v>0.64256044907768695</c:v>
                </c:pt>
                <c:pt idx="5">
                  <c:v>1.17349620223767</c:v>
                </c:pt>
                <c:pt idx="6">
                  <c:v>0.89356536357652405</c:v>
                </c:pt>
                <c:pt idx="7">
                  <c:v>0.803858610311459</c:v>
                </c:pt>
                <c:pt idx="8">
                  <c:v>1.6124092232232501</c:v>
                </c:pt>
                <c:pt idx="9">
                  <c:v>1.1934066041359801</c:v>
                </c:pt>
                <c:pt idx="10">
                  <c:v>1.16965677464327</c:v>
                </c:pt>
                <c:pt idx="11">
                  <c:v>0.73246889833933704</c:v>
                </c:pt>
                <c:pt idx="12">
                  <c:v>0.86880273492161697</c:v>
                </c:pt>
                <c:pt idx="13">
                  <c:v>0.77165220184086503</c:v>
                </c:pt>
                <c:pt idx="14">
                  <c:v>0.74758242921732898</c:v>
                </c:pt>
                <c:pt idx="15">
                  <c:v>1.2913453897823299</c:v>
                </c:pt>
                <c:pt idx="16">
                  <c:v>0.63877565458937102</c:v>
                </c:pt>
                <c:pt idx="17">
                  <c:v>0.83853005284645799</c:v>
                </c:pt>
                <c:pt idx="18">
                  <c:v>0.643128928197784</c:v>
                </c:pt>
                <c:pt idx="19">
                  <c:v>0.93217086915724601</c:v>
                </c:pt>
                <c:pt idx="20">
                  <c:v>1.02773230621655</c:v>
                </c:pt>
                <c:pt idx="21">
                  <c:v>0.89804343273788001</c:v>
                </c:pt>
                <c:pt idx="22">
                  <c:v>0.79786431215304698</c:v>
                </c:pt>
                <c:pt idx="23">
                  <c:v>0.97588734591788495</c:v>
                </c:pt>
                <c:pt idx="24">
                  <c:v>1.8074897645541801</c:v>
                </c:pt>
                <c:pt idx="25">
                  <c:v>0.91964537127623203</c:v>
                </c:pt>
                <c:pt idx="26">
                  <c:v>0.77287640972476901</c:v>
                </c:pt>
                <c:pt idx="27">
                  <c:v>0.55982171813482695</c:v>
                </c:pt>
                <c:pt idx="28">
                  <c:v>1.2563630085425801</c:v>
                </c:pt>
                <c:pt idx="29">
                  <c:v>1.0372217619222599</c:v>
                </c:pt>
                <c:pt idx="30">
                  <c:v>1.3004109640205701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400-4F35-B13D-2C20EFC964FD}"/>
            </c:ext>
          </c:extLst>
        </c:ser>
        <c:ser>
          <c:idx val="1"/>
          <c:order val="1"/>
          <c:spPr>
            <a:ln w="3175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reproductie!$E$2:$AI$2</c:f>
              <c:numCache>
                <c:formatCode>General</c:formatCode>
                <c:ptCount val="31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  <c:pt idx="25">
                  <c:v>2019</c:v>
                </c:pt>
                <c:pt idx="26">
                  <c:v>2020</c:v>
                </c:pt>
                <c:pt idx="27">
                  <c:v>2021</c:v>
                </c:pt>
                <c:pt idx="28">
                  <c:v>2022</c:v>
                </c:pt>
                <c:pt idx="29">
                  <c:v>2023</c:v>
                </c:pt>
                <c:pt idx="30">
                  <c:v>2024</c:v>
                </c:pt>
              </c:numCache>
            </c:numRef>
          </c:xVal>
          <c:yVal>
            <c:numRef>
              <c:f>reproductie!$E$37:$AI$37</c:f>
              <c:numCache>
                <c:formatCode>0.00</c:formatCode>
                <c:ptCount val="31"/>
                <c:pt idx="0">
                  <c:v>0.243011025295016</c:v>
                </c:pt>
                <c:pt idx="1">
                  <c:v>0.63438327366712899</c:v>
                </c:pt>
                <c:pt idx="2">
                  <c:v>0.490004283256743</c:v>
                </c:pt>
                <c:pt idx="3">
                  <c:v>0.58271207898039401</c:v>
                </c:pt>
                <c:pt idx="4">
                  <c:v>0.408746050743583</c:v>
                </c:pt>
                <c:pt idx="5">
                  <c:v>0.78623620011564399</c:v>
                </c:pt>
                <c:pt idx="6">
                  <c:v>0.58874786006698199</c:v>
                </c:pt>
                <c:pt idx="7">
                  <c:v>0.51014907858182401</c:v>
                </c:pt>
                <c:pt idx="8">
                  <c:v>1.0704546464035301</c:v>
                </c:pt>
                <c:pt idx="9">
                  <c:v>0.81626628094245701</c:v>
                </c:pt>
                <c:pt idx="10">
                  <c:v>0.817769385096625</c:v>
                </c:pt>
                <c:pt idx="11">
                  <c:v>0.48261986142108898</c:v>
                </c:pt>
                <c:pt idx="12">
                  <c:v>0.57659052437771996</c:v>
                </c:pt>
                <c:pt idx="13">
                  <c:v>0.505964407903708</c:v>
                </c:pt>
                <c:pt idx="14">
                  <c:v>0.51536786317210403</c:v>
                </c:pt>
                <c:pt idx="15">
                  <c:v>0.92576190259742197</c:v>
                </c:pt>
                <c:pt idx="16">
                  <c:v>0.45504069243288298</c:v>
                </c:pt>
                <c:pt idx="17">
                  <c:v>0.61690011644768905</c:v>
                </c:pt>
                <c:pt idx="18">
                  <c:v>0.469816282943116</c:v>
                </c:pt>
                <c:pt idx="19">
                  <c:v>0.67951457970936702</c:v>
                </c:pt>
                <c:pt idx="20">
                  <c:v>0.743527891309678</c:v>
                </c:pt>
                <c:pt idx="21">
                  <c:v>0.65928972203745595</c:v>
                </c:pt>
                <c:pt idx="22">
                  <c:v>0.58290332002459899</c:v>
                </c:pt>
                <c:pt idx="23">
                  <c:v>0.71199610056375595</c:v>
                </c:pt>
                <c:pt idx="24">
                  <c:v>1.3312580426310101</c:v>
                </c:pt>
                <c:pt idx="25">
                  <c:v>0.67701256710052904</c:v>
                </c:pt>
                <c:pt idx="26">
                  <c:v>0.55702464171085098</c:v>
                </c:pt>
                <c:pt idx="27">
                  <c:v>0.40254895138247498</c:v>
                </c:pt>
                <c:pt idx="28">
                  <c:v>0.88691165800023097</c:v>
                </c:pt>
                <c:pt idx="29">
                  <c:v>0.74821595604053603</c:v>
                </c:pt>
                <c:pt idx="30">
                  <c:v>0.88448112634431497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400-4F35-B13D-2C20EFC964FD}"/>
            </c:ext>
          </c:extLst>
        </c:ser>
        <c:ser>
          <c:idx val="2"/>
          <c:order val="2"/>
          <c:spPr>
            <a:ln w="3175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reproductie!$E$2:$AI$2</c:f>
              <c:numCache>
                <c:formatCode>General</c:formatCode>
                <c:ptCount val="31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  <c:pt idx="25">
                  <c:v>2019</c:v>
                </c:pt>
                <c:pt idx="26">
                  <c:v>2020</c:v>
                </c:pt>
                <c:pt idx="27">
                  <c:v>2021</c:v>
                </c:pt>
                <c:pt idx="28">
                  <c:v>2022</c:v>
                </c:pt>
                <c:pt idx="29">
                  <c:v>2023</c:v>
                </c:pt>
                <c:pt idx="30">
                  <c:v>2024</c:v>
                </c:pt>
              </c:numCache>
            </c:numRef>
          </c:xVal>
          <c:yVal>
            <c:numRef>
              <c:f>reproductie!$E$38:$AI$38</c:f>
              <c:numCache>
                <c:formatCode>0.00</c:formatCode>
                <c:ptCount val="31"/>
                <c:pt idx="0">
                  <c:v>1.4561010793115801</c:v>
                </c:pt>
                <c:pt idx="1">
                  <c:v>1.7195170175608101</c:v>
                </c:pt>
                <c:pt idx="2">
                  <c:v>1.35426315922598</c:v>
                </c:pt>
                <c:pt idx="3">
                  <c:v>1.47387152297595</c:v>
                </c:pt>
                <c:pt idx="4">
                  <c:v>1.00429188767753</c:v>
                </c:pt>
                <c:pt idx="5">
                  <c:v>1.7521236435074301</c:v>
                </c:pt>
                <c:pt idx="6">
                  <c:v>1.3531025374710699</c:v>
                </c:pt>
                <c:pt idx="7">
                  <c:v>1.2606807186265201</c:v>
                </c:pt>
                <c:pt idx="8">
                  <c:v>2.4375166560087602</c:v>
                </c:pt>
                <c:pt idx="9">
                  <c:v>1.7454775914304099</c:v>
                </c:pt>
                <c:pt idx="10">
                  <c:v>1.67302477343178</c:v>
                </c:pt>
                <c:pt idx="11">
                  <c:v>1.1061914882745001</c:v>
                </c:pt>
                <c:pt idx="12">
                  <c:v>1.30590171238901</c:v>
                </c:pt>
                <c:pt idx="13">
                  <c:v>1.1712690635244201</c:v>
                </c:pt>
                <c:pt idx="14">
                  <c:v>1.08122032279372</c:v>
                </c:pt>
                <c:pt idx="15">
                  <c:v>1.8036486692507201</c:v>
                </c:pt>
                <c:pt idx="16">
                  <c:v>0.89410820426679005</c:v>
                </c:pt>
                <c:pt idx="17">
                  <c:v>1.13873348813051</c:v>
                </c:pt>
                <c:pt idx="18">
                  <c:v>0.87859924326645</c:v>
                </c:pt>
                <c:pt idx="19">
                  <c:v>1.27818004336493</c:v>
                </c:pt>
                <c:pt idx="20">
                  <c:v>1.4202710335422799</c:v>
                </c:pt>
                <c:pt idx="21">
                  <c:v>1.2222564358760599</c:v>
                </c:pt>
                <c:pt idx="22">
                  <c:v>1.09080501931144</c:v>
                </c:pt>
                <c:pt idx="23">
                  <c:v>1.3371793181601801</c:v>
                </c:pt>
                <c:pt idx="24">
                  <c:v>2.4588656103180702</c:v>
                </c:pt>
                <c:pt idx="25">
                  <c:v>1.2483194067964101</c:v>
                </c:pt>
                <c:pt idx="26">
                  <c:v>1.0702562254304999</c:v>
                </c:pt>
                <c:pt idx="27">
                  <c:v>0.77544393381160504</c:v>
                </c:pt>
                <c:pt idx="28">
                  <c:v>1.78227392395152</c:v>
                </c:pt>
                <c:pt idx="29">
                  <c:v>1.43749176026347</c:v>
                </c:pt>
                <c:pt idx="30">
                  <c:v>1.91663871444964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400-4F35-B13D-2C20EFC964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99761448"/>
        <c:axId val="699758704"/>
      </c:scatterChart>
      <c:valAx>
        <c:axId val="699761448"/>
        <c:scaling>
          <c:orientation val="minMax"/>
          <c:max val="2024"/>
          <c:min val="1996"/>
        </c:scaling>
        <c:delete val="0"/>
        <c:axPos val="b"/>
        <c:numFmt formatCode="General" sourceLinked="1"/>
        <c:majorTickMark val="out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699758704"/>
        <c:crosses val="autoZero"/>
        <c:crossBetween val="midCat"/>
        <c:majorUnit val="3"/>
        <c:minorUnit val="1"/>
      </c:valAx>
      <c:valAx>
        <c:axId val="699758704"/>
        <c:scaling>
          <c:orientation val="minMax"/>
          <c:max val="2.5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l-NL"/>
                  <a:t>reproductie-index</a:t>
                </a:r>
              </a:p>
            </c:rich>
          </c:tx>
          <c:layout>
            <c:manualLayout>
              <c:xMode val="edge"/>
              <c:yMode val="edge"/>
              <c:x val="1.5673859880142971E-2"/>
              <c:y val="0.34127107474011165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699761448"/>
        <c:crosses val="autoZero"/>
        <c:crossBetween val="midCat"/>
        <c:majorUnit val="0.5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4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NL"/>
    </a:p>
  </c:txPr>
  <c:printSettings>
    <c:headerFooter alignWithMargins="0"/>
    <c:pageMargins b="1" l="0.75" r="0.75" t="1" header="0.5" footer="0.5"/>
    <c:pageSetup orientation="landscape"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nl-NL" sz="800" b="0" i="0" u="none" strike="noStrike" baseline="0">
                <a:effectLst/>
              </a:rPr>
              <a:t>Grasmus</a:t>
            </a:r>
            <a:r>
              <a:rPr lang="nl-NL"/>
              <a:t>
overleving adult</a:t>
            </a:r>
          </a:p>
        </c:rich>
      </c:tx>
      <c:layout>
        <c:manualLayout>
          <c:xMode val="edge"/>
          <c:yMode val="edge"/>
          <c:x val="0.36081355809905208"/>
          <c:y val="1.984161070775243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937499999999999"/>
          <c:y val="0.15476250450499326"/>
          <c:w val="0.76875000000000004"/>
          <c:h val="0.73809809840842944"/>
        </c:manualLayout>
      </c:layout>
      <c:scatterChart>
        <c:scatterStyle val="lineMarker"/>
        <c:varyColors val="0"/>
        <c:ser>
          <c:idx val="0"/>
          <c:order val="0"/>
          <c:tx>
            <c:v>index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Pt>
            <c:idx val="0"/>
            <c:marker>
              <c:spPr>
                <a:solidFill>
                  <a:schemeClr val="bg1">
                    <a:lumMod val="65000"/>
                  </a:schemeClr>
                </a:solidFill>
                <a:ln>
                  <a:solidFill>
                    <a:srgbClr val="000000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0AAA-4A40-90D1-F91954127757}"/>
              </c:ext>
            </c:extLst>
          </c:dPt>
          <c:dPt>
            <c:idx val="1"/>
            <c:marker>
              <c:spPr>
                <a:solidFill>
                  <a:schemeClr val="bg1">
                    <a:lumMod val="65000"/>
                  </a:schemeClr>
                </a:solidFill>
                <a:ln>
                  <a:solidFill>
                    <a:srgbClr val="000000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0AAA-4A40-90D1-F91954127757}"/>
              </c:ext>
            </c:extLst>
          </c:dPt>
          <c:xVal>
            <c:numRef>
              <c:f>'overleving ad'!$E$2:$AH$2</c:f>
              <c:numCache>
                <c:formatCode>General</c:formatCode>
                <c:ptCount val="30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  <c:pt idx="25">
                  <c:v>2019</c:v>
                </c:pt>
                <c:pt idx="26">
                  <c:v>2020</c:v>
                </c:pt>
                <c:pt idx="27">
                  <c:v>2021</c:v>
                </c:pt>
                <c:pt idx="28">
                  <c:v>2022</c:v>
                </c:pt>
                <c:pt idx="29">
                  <c:v>2023</c:v>
                </c:pt>
              </c:numCache>
            </c:numRef>
          </c:xVal>
          <c:yVal>
            <c:numRef>
              <c:f>'overleving ad'!$E$36:$AH$36</c:f>
              <c:numCache>
                <c:formatCode>0.00</c:formatCode>
                <c:ptCount val="30"/>
                <c:pt idx="1">
                  <c:v>0.1879419</c:v>
                </c:pt>
                <c:pt idx="2">
                  <c:v>0.35016639999999999</c:v>
                </c:pt>
                <c:pt idx="3">
                  <c:v>0.26778410000000002</c:v>
                </c:pt>
                <c:pt idx="4">
                  <c:v>0.42372209999999999</c:v>
                </c:pt>
                <c:pt idx="5">
                  <c:v>0.2634416</c:v>
                </c:pt>
                <c:pt idx="6">
                  <c:v>0.2386403</c:v>
                </c:pt>
                <c:pt idx="7">
                  <c:v>0.35213470000000002</c:v>
                </c:pt>
                <c:pt idx="8">
                  <c:v>0.35133500000000001</c:v>
                </c:pt>
                <c:pt idx="9">
                  <c:v>0.41537000000000002</c:v>
                </c:pt>
                <c:pt idx="10">
                  <c:v>0.24332039999999999</c:v>
                </c:pt>
                <c:pt idx="11">
                  <c:v>0.49912289999999998</c:v>
                </c:pt>
                <c:pt idx="12">
                  <c:v>0.2410561</c:v>
                </c:pt>
                <c:pt idx="13">
                  <c:v>0.1788042</c:v>
                </c:pt>
                <c:pt idx="14">
                  <c:v>0.34494770000000002</c:v>
                </c:pt>
                <c:pt idx="15">
                  <c:v>0.38648460000000001</c:v>
                </c:pt>
                <c:pt idx="16">
                  <c:v>0.49135990000000002</c:v>
                </c:pt>
                <c:pt idx="17">
                  <c:v>0.30150660000000001</c:v>
                </c:pt>
                <c:pt idx="18">
                  <c:v>0.46877540000000001</c:v>
                </c:pt>
                <c:pt idx="19">
                  <c:v>0.31364789999999998</c:v>
                </c:pt>
                <c:pt idx="20">
                  <c:v>0.48166189999999998</c:v>
                </c:pt>
                <c:pt idx="21">
                  <c:v>0.35855749999999997</c:v>
                </c:pt>
                <c:pt idx="22">
                  <c:v>0.46261600000000003</c:v>
                </c:pt>
                <c:pt idx="23">
                  <c:v>0.34150659999999999</c:v>
                </c:pt>
                <c:pt idx="24">
                  <c:v>0.41767169999999998</c:v>
                </c:pt>
                <c:pt idx="25">
                  <c:v>0.40546959999999999</c:v>
                </c:pt>
                <c:pt idx="26">
                  <c:v>0.38776959999999999</c:v>
                </c:pt>
                <c:pt idx="27">
                  <c:v>0.20749680000000001</c:v>
                </c:pt>
                <c:pt idx="28">
                  <c:v>0.60483410000000004</c:v>
                </c:pt>
                <c:pt idx="29">
                  <c:v>0.27780919999999998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AAA-4A40-90D1-F91954127757}"/>
            </c:ext>
          </c:extLst>
        </c:ser>
        <c:ser>
          <c:idx val="1"/>
          <c:order val="1"/>
          <c:tx>
            <c:v>lower</c:v>
          </c:tx>
          <c:spPr>
            <a:ln w="3175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'overleving ad'!$E$2:$AH$2</c:f>
              <c:numCache>
                <c:formatCode>General</c:formatCode>
                <c:ptCount val="30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  <c:pt idx="25">
                  <c:v>2019</c:v>
                </c:pt>
                <c:pt idx="26">
                  <c:v>2020</c:v>
                </c:pt>
                <c:pt idx="27">
                  <c:v>2021</c:v>
                </c:pt>
                <c:pt idx="28">
                  <c:v>2022</c:v>
                </c:pt>
                <c:pt idx="29">
                  <c:v>2023</c:v>
                </c:pt>
              </c:numCache>
            </c:numRef>
          </c:xVal>
          <c:yVal>
            <c:numRef>
              <c:f>'overleving ad'!$E$37:$AH$37</c:f>
              <c:numCache>
                <c:formatCode>0.00</c:formatCode>
                <c:ptCount val="30"/>
                <c:pt idx="1">
                  <c:v>6.4542699999999995E-2</c:v>
                </c:pt>
                <c:pt idx="2">
                  <c:v>0.1575423</c:v>
                </c:pt>
                <c:pt idx="3">
                  <c:v>0.13010859999999999</c:v>
                </c:pt>
                <c:pt idx="4">
                  <c:v>0.238788</c:v>
                </c:pt>
                <c:pt idx="5">
                  <c:v>0.14111219999999999</c:v>
                </c:pt>
                <c:pt idx="6">
                  <c:v>0.1160085</c:v>
                </c:pt>
                <c:pt idx="7">
                  <c:v>0.1785475</c:v>
                </c:pt>
                <c:pt idx="8">
                  <c:v>0.18469459999999999</c:v>
                </c:pt>
                <c:pt idx="9">
                  <c:v>0.22543460000000001</c:v>
                </c:pt>
                <c:pt idx="10">
                  <c:v>0.14003160000000001</c:v>
                </c:pt>
                <c:pt idx="11">
                  <c:v>0.29260599999999998</c:v>
                </c:pt>
                <c:pt idx="12">
                  <c:v>0.122351</c:v>
                </c:pt>
                <c:pt idx="13">
                  <c:v>8.0841099999999999E-2</c:v>
                </c:pt>
                <c:pt idx="14">
                  <c:v>0.20654400000000001</c:v>
                </c:pt>
                <c:pt idx="15">
                  <c:v>0.25282189999999999</c:v>
                </c:pt>
                <c:pt idx="16">
                  <c:v>0.33970070000000002</c:v>
                </c:pt>
                <c:pt idx="17">
                  <c:v>0.2107793</c:v>
                </c:pt>
                <c:pt idx="18">
                  <c:v>0.34113460000000001</c:v>
                </c:pt>
                <c:pt idx="19">
                  <c:v>0.22015879999999999</c:v>
                </c:pt>
                <c:pt idx="20">
                  <c:v>0.34225100000000003</c:v>
                </c:pt>
                <c:pt idx="21">
                  <c:v>0.25164429999999999</c:v>
                </c:pt>
                <c:pt idx="22">
                  <c:v>0.32761040000000002</c:v>
                </c:pt>
                <c:pt idx="23">
                  <c:v>0.22960079999999999</c:v>
                </c:pt>
                <c:pt idx="24">
                  <c:v>0.28688710000000001</c:v>
                </c:pt>
                <c:pt idx="25">
                  <c:v>0.29420020000000002</c:v>
                </c:pt>
                <c:pt idx="26">
                  <c:v>0.26960729999999999</c:v>
                </c:pt>
                <c:pt idx="27">
                  <c:v>0.13549800000000001</c:v>
                </c:pt>
                <c:pt idx="28">
                  <c:v>0.37791269999999999</c:v>
                </c:pt>
                <c:pt idx="29">
                  <c:v>0.16453229999999999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AAA-4A40-90D1-F91954127757}"/>
            </c:ext>
          </c:extLst>
        </c:ser>
        <c:ser>
          <c:idx val="2"/>
          <c:order val="2"/>
          <c:tx>
            <c:v>upper</c:v>
          </c:tx>
          <c:spPr>
            <a:ln w="3175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'overleving ad'!$E$2:$AH$2</c:f>
              <c:numCache>
                <c:formatCode>General</c:formatCode>
                <c:ptCount val="30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  <c:pt idx="25">
                  <c:v>2019</c:v>
                </c:pt>
                <c:pt idx="26">
                  <c:v>2020</c:v>
                </c:pt>
                <c:pt idx="27">
                  <c:v>2021</c:v>
                </c:pt>
                <c:pt idx="28">
                  <c:v>2022</c:v>
                </c:pt>
                <c:pt idx="29">
                  <c:v>2023</c:v>
                </c:pt>
              </c:numCache>
            </c:numRef>
          </c:xVal>
          <c:yVal>
            <c:numRef>
              <c:f>'overleving ad'!$E$38:$AH$38</c:f>
              <c:numCache>
                <c:formatCode>0.00</c:formatCode>
                <c:ptCount val="30"/>
                <c:pt idx="1">
                  <c:v>0.43704340000000003</c:v>
                </c:pt>
                <c:pt idx="2">
                  <c:v>0.60826239999999998</c:v>
                </c:pt>
                <c:pt idx="3">
                  <c:v>0.47208139999999998</c:v>
                </c:pt>
                <c:pt idx="4">
                  <c:v>0.63281469999999995</c:v>
                </c:pt>
                <c:pt idx="5">
                  <c:v>0.43776670000000001</c:v>
                </c:pt>
                <c:pt idx="6">
                  <c:v>0.42812299999999998</c:v>
                </c:pt>
                <c:pt idx="7">
                  <c:v>0.57612390000000002</c:v>
                </c:pt>
                <c:pt idx="8">
                  <c:v>0.56426920000000003</c:v>
                </c:pt>
                <c:pt idx="9">
                  <c:v>0.63428709999999999</c:v>
                </c:pt>
                <c:pt idx="10">
                  <c:v>0.38838790000000001</c:v>
                </c:pt>
                <c:pt idx="11">
                  <c:v>0.70593950000000005</c:v>
                </c:pt>
                <c:pt idx="12">
                  <c:v>0.41983690000000001</c:v>
                </c:pt>
                <c:pt idx="13">
                  <c:v>0.35024420000000001</c:v>
                </c:pt>
                <c:pt idx="14">
                  <c:v>0.51580490000000001</c:v>
                </c:pt>
                <c:pt idx="15">
                  <c:v>0.53976369999999996</c:v>
                </c:pt>
                <c:pt idx="16">
                  <c:v>0.64462629999999999</c:v>
                </c:pt>
                <c:pt idx="17">
                  <c:v>0.41095150000000003</c:v>
                </c:pt>
                <c:pt idx="18">
                  <c:v>0.60063699999999998</c:v>
                </c:pt>
                <c:pt idx="19">
                  <c:v>0.42519119999999999</c:v>
                </c:pt>
                <c:pt idx="20">
                  <c:v>0.62398759999999998</c:v>
                </c:pt>
                <c:pt idx="21">
                  <c:v>0.48165839999999999</c:v>
                </c:pt>
                <c:pt idx="22">
                  <c:v>0.60333519999999996</c:v>
                </c:pt>
                <c:pt idx="23">
                  <c:v>0.47437040000000003</c:v>
                </c:pt>
                <c:pt idx="24">
                  <c:v>0.56116069999999996</c:v>
                </c:pt>
                <c:pt idx="25">
                  <c:v>0.52737750000000005</c:v>
                </c:pt>
                <c:pt idx="26">
                  <c:v>0.52079330000000001</c:v>
                </c:pt>
                <c:pt idx="27">
                  <c:v>0.30428729999999998</c:v>
                </c:pt>
                <c:pt idx="28">
                  <c:v>0.79408290000000004</c:v>
                </c:pt>
                <c:pt idx="29">
                  <c:v>0.42902649999999998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AAA-4A40-90D1-F919541277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99759488"/>
        <c:axId val="699760272"/>
      </c:scatterChart>
      <c:valAx>
        <c:axId val="699759488"/>
        <c:scaling>
          <c:orientation val="minMax"/>
          <c:max val="2023"/>
          <c:min val="1996"/>
        </c:scaling>
        <c:delete val="0"/>
        <c:axPos val="b"/>
        <c:numFmt formatCode="General" sourceLinked="1"/>
        <c:majorTickMark val="out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699760272"/>
        <c:crosses val="autoZero"/>
        <c:crossBetween val="midCat"/>
        <c:majorUnit val="3"/>
        <c:minorUnit val="1"/>
      </c:valAx>
      <c:valAx>
        <c:axId val="699760272"/>
        <c:scaling>
          <c:orientation val="minMax"/>
          <c:max val="1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l-NL"/>
                  <a:t>jaarlijkse overlevingskans</a:t>
                </a:r>
              </a:p>
            </c:rich>
          </c:tx>
          <c:layout>
            <c:manualLayout>
              <c:xMode val="edge"/>
              <c:yMode val="edge"/>
              <c:x val="1.5625E-2"/>
              <c:y val="0.24278556089579711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699759488"/>
        <c:crosses val="autoZero"/>
        <c:crossBetween val="midCat"/>
        <c:majorUnit val="0.2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4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NL"/>
    </a:p>
  </c:txPr>
  <c:printSettings>
    <c:headerFooter alignWithMargins="0"/>
    <c:pageMargins b="1" l="0.75" r="0.75" t="1" header="0.5" footer="0.5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nl-NL" sz="800" b="0" i="0" u="none" strike="noStrike" baseline="0">
                <a:effectLst/>
              </a:rPr>
              <a:t>Grasmus</a:t>
            </a:r>
            <a:r>
              <a:rPr lang="nl-NL"/>
              <a:t>
overleving eerstejaars</a:t>
            </a:r>
          </a:p>
        </c:rich>
      </c:tx>
      <c:layout>
        <c:manualLayout>
          <c:xMode val="edge"/>
          <c:yMode val="edge"/>
          <c:x val="0.36081355809905208"/>
          <c:y val="1.984161070775243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937499999999999"/>
          <c:y val="0.15476250450499326"/>
          <c:w val="0.76875000000000004"/>
          <c:h val="0.73809809840842944"/>
        </c:manualLayout>
      </c:layout>
      <c:scatterChart>
        <c:scatterStyle val="lineMarker"/>
        <c:varyColors val="0"/>
        <c:ser>
          <c:idx val="0"/>
          <c:order val="0"/>
          <c:tx>
            <c:v>index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'overleving juv'!$E$2:$AH$2</c:f>
              <c:numCache>
                <c:formatCode>General</c:formatCode>
                <c:ptCount val="30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  <c:pt idx="25">
                  <c:v>2019</c:v>
                </c:pt>
                <c:pt idx="26">
                  <c:v>2020</c:v>
                </c:pt>
                <c:pt idx="27">
                  <c:v>2021</c:v>
                </c:pt>
                <c:pt idx="28">
                  <c:v>2022</c:v>
                </c:pt>
                <c:pt idx="29">
                  <c:v>2023</c:v>
                </c:pt>
              </c:numCache>
            </c:numRef>
          </c:xVal>
          <c:yVal>
            <c:numRef>
              <c:f>'overleving juv'!$E$36:$AH$36</c:f>
              <c:numCache>
                <c:formatCode>0.00</c:formatCode>
                <c:ptCount val="30"/>
                <c:pt idx="0">
                  <c:v>0.51026360000000004</c:v>
                </c:pt>
                <c:pt idx="2">
                  <c:v>6.2893500000000005E-2</c:v>
                </c:pt>
                <c:pt idx="5">
                  <c:v>5.60791E-2</c:v>
                </c:pt>
                <c:pt idx="7">
                  <c:v>5.3490500000000003E-2</c:v>
                </c:pt>
                <c:pt idx="12">
                  <c:v>7.1248900000000004E-2</c:v>
                </c:pt>
                <c:pt idx="13">
                  <c:v>0.13514960000000001</c:v>
                </c:pt>
                <c:pt idx="14">
                  <c:v>6.5472600000000006E-2</c:v>
                </c:pt>
                <c:pt idx="15">
                  <c:v>0.10185080000000001</c:v>
                </c:pt>
                <c:pt idx="16">
                  <c:v>0.1231149</c:v>
                </c:pt>
                <c:pt idx="17">
                  <c:v>5.6271599999999998E-2</c:v>
                </c:pt>
                <c:pt idx="18">
                  <c:v>9.4138600000000003E-2</c:v>
                </c:pt>
                <c:pt idx="19">
                  <c:v>6.5307599999999993E-2</c:v>
                </c:pt>
                <c:pt idx="20">
                  <c:v>5.0533700000000001E-2</c:v>
                </c:pt>
                <c:pt idx="21">
                  <c:v>0.10034709999999999</c:v>
                </c:pt>
                <c:pt idx="23">
                  <c:v>7.1925299999999998E-2</c:v>
                </c:pt>
                <c:pt idx="24">
                  <c:v>0.1117894</c:v>
                </c:pt>
                <c:pt idx="26">
                  <c:v>7.5020299999999998E-2</c:v>
                </c:pt>
                <c:pt idx="28">
                  <c:v>9.4605599999999998E-2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C25-4AAE-B9E4-33EACDCC7A92}"/>
            </c:ext>
          </c:extLst>
        </c:ser>
        <c:ser>
          <c:idx val="1"/>
          <c:order val="1"/>
          <c:tx>
            <c:v>lower</c:v>
          </c:tx>
          <c:spPr>
            <a:ln w="3175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'overleving juv'!$E$2:$AH$2</c:f>
              <c:numCache>
                <c:formatCode>General</c:formatCode>
                <c:ptCount val="30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  <c:pt idx="25">
                  <c:v>2019</c:v>
                </c:pt>
                <c:pt idx="26">
                  <c:v>2020</c:v>
                </c:pt>
                <c:pt idx="27">
                  <c:v>2021</c:v>
                </c:pt>
                <c:pt idx="28">
                  <c:v>2022</c:v>
                </c:pt>
                <c:pt idx="29">
                  <c:v>2023</c:v>
                </c:pt>
              </c:numCache>
            </c:numRef>
          </c:xVal>
          <c:yVal>
            <c:numRef>
              <c:f>'overleving juv'!$E$37:$AH$37</c:f>
              <c:numCache>
                <c:formatCode>0.00</c:formatCode>
                <c:ptCount val="30"/>
                <c:pt idx="0">
                  <c:v>0.13848469999999999</c:v>
                </c:pt>
                <c:pt idx="2">
                  <c:v>1.4969700000000001E-2</c:v>
                </c:pt>
                <c:pt idx="5">
                  <c:v>2.01104E-2</c:v>
                </c:pt>
                <c:pt idx="7">
                  <c:v>1.2799899999999999E-2</c:v>
                </c:pt>
                <c:pt idx="12">
                  <c:v>2.18497E-2</c:v>
                </c:pt>
                <c:pt idx="13">
                  <c:v>5.3163299999999997E-2</c:v>
                </c:pt>
                <c:pt idx="14">
                  <c:v>2.36128E-2</c:v>
                </c:pt>
                <c:pt idx="15">
                  <c:v>5.6172100000000003E-2</c:v>
                </c:pt>
                <c:pt idx="16">
                  <c:v>6.0818499999999998E-2</c:v>
                </c:pt>
                <c:pt idx="17">
                  <c:v>2.7023700000000001E-2</c:v>
                </c:pt>
                <c:pt idx="18">
                  <c:v>4.8201399999999998E-2</c:v>
                </c:pt>
                <c:pt idx="19">
                  <c:v>3.2557999999999997E-2</c:v>
                </c:pt>
                <c:pt idx="20">
                  <c:v>2.1818199999999999E-2</c:v>
                </c:pt>
                <c:pt idx="21">
                  <c:v>5.5315299999999998E-2</c:v>
                </c:pt>
                <c:pt idx="23">
                  <c:v>3.2868000000000001E-2</c:v>
                </c:pt>
                <c:pt idx="24">
                  <c:v>6.7756200000000003E-2</c:v>
                </c:pt>
                <c:pt idx="26">
                  <c:v>3.2148900000000001E-2</c:v>
                </c:pt>
                <c:pt idx="28">
                  <c:v>4.2705800000000002E-2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C25-4AAE-B9E4-33EACDCC7A92}"/>
            </c:ext>
          </c:extLst>
        </c:ser>
        <c:ser>
          <c:idx val="2"/>
          <c:order val="2"/>
          <c:tx>
            <c:v>upper</c:v>
          </c:tx>
          <c:spPr>
            <a:ln w="3175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'overleving juv'!$E$2:$AH$2</c:f>
              <c:numCache>
                <c:formatCode>General</c:formatCode>
                <c:ptCount val="30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  <c:pt idx="25">
                  <c:v>2019</c:v>
                </c:pt>
                <c:pt idx="26">
                  <c:v>2020</c:v>
                </c:pt>
                <c:pt idx="27">
                  <c:v>2021</c:v>
                </c:pt>
                <c:pt idx="28">
                  <c:v>2022</c:v>
                </c:pt>
                <c:pt idx="29">
                  <c:v>2023</c:v>
                </c:pt>
              </c:numCache>
            </c:numRef>
          </c:xVal>
          <c:yVal>
            <c:numRef>
              <c:f>'overleving juv'!$E$38:$AH$38</c:f>
              <c:numCache>
                <c:formatCode>0.00</c:formatCode>
                <c:ptCount val="30"/>
                <c:pt idx="0">
                  <c:v>0.87102520000000005</c:v>
                </c:pt>
                <c:pt idx="2">
                  <c:v>0.22863030000000001</c:v>
                </c:pt>
                <c:pt idx="5">
                  <c:v>0.14674599999999999</c:v>
                </c:pt>
                <c:pt idx="7">
                  <c:v>0.19763800000000001</c:v>
                </c:pt>
                <c:pt idx="12">
                  <c:v>0.20852409999999999</c:v>
                </c:pt>
                <c:pt idx="13">
                  <c:v>0.30309770000000003</c:v>
                </c:pt>
                <c:pt idx="14">
                  <c:v>0.16871700000000001</c:v>
                </c:pt>
                <c:pt idx="15">
                  <c:v>0.17768229999999999</c:v>
                </c:pt>
                <c:pt idx="16">
                  <c:v>0.2333662</c:v>
                </c:pt>
                <c:pt idx="17">
                  <c:v>0.11348279999999999</c:v>
                </c:pt>
                <c:pt idx="18">
                  <c:v>0.17577010000000001</c:v>
                </c:pt>
                <c:pt idx="19">
                  <c:v>0.1266854</c:v>
                </c:pt>
                <c:pt idx="20">
                  <c:v>0.1126886</c:v>
                </c:pt>
                <c:pt idx="21">
                  <c:v>0.17523859999999999</c:v>
                </c:pt>
                <c:pt idx="23">
                  <c:v>0.1501874</c:v>
                </c:pt>
                <c:pt idx="24">
                  <c:v>0.17894589999999999</c:v>
                </c:pt>
                <c:pt idx="26">
                  <c:v>0.16529759999999999</c:v>
                </c:pt>
                <c:pt idx="28">
                  <c:v>0.19662360000000001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C25-4AAE-B9E4-33EACDCC7A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99759880"/>
        <c:axId val="699753608"/>
      </c:scatterChart>
      <c:valAx>
        <c:axId val="699759880"/>
        <c:scaling>
          <c:orientation val="minMax"/>
          <c:max val="2023"/>
          <c:min val="1996"/>
        </c:scaling>
        <c:delete val="0"/>
        <c:axPos val="b"/>
        <c:numFmt formatCode="General" sourceLinked="1"/>
        <c:majorTickMark val="out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699753608"/>
        <c:crosses val="autoZero"/>
        <c:crossBetween val="midCat"/>
        <c:majorUnit val="3"/>
        <c:minorUnit val="1"/>
      </c:valAx>
      <c:valAx>
        <c:axId val="699753608"/>
        <c:scaling>
          <c:orientation val="minMax"/>
          <c:max val="0.4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l-NL"/>
                  <a:t>jaarlijkse overlevingskans</a:t>
                </a:r>
              </a:p>
            </c:rich>
          </c:tx>
          <c:layout>
            <c:manualLayout>
              <c:xMode val="edge"/>
              <c:yMode val="edge"/>
              <c:x val="1.5625E-2"/>
              <c:y val="0.24278556089579711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699759880"/>
        <c:crosses val="autoZero"/>
        <c:crossBetween val="midCat"/>
        <c:majorUnit val="0.1"/>
        <c:minorUnit val="0.1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4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NL"/>
    </a:p>
  </c:txPr>
  <c:printSettings>
    <c:headerFooter alignWithMargins="0"/>
    <c:pageMargins b="1" l="0.75" r="0.75" t="1" header="0.5" footer="0.5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nl-NL"/>
              <a:t>Tuinfluiter
reproductie</a:t>
            </a:r>
          </a:p>
        </c:rich>
      </c:tx>
      <c:layout>
        <c:manualLayout>
          <c:xMode val="edge"/>
          <c:yMode val="edge"/>
          <c:x val="0.38244569258194261"/>
          <c:y val="1.98411443111095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622307023908701"/>
          <c:y val="0.15476250450499326"/>
          <c:w val="0.78167817759981373"/>
          <c:h val="0.73809809840842944"/>
        </c:manualLayout>
      </c:layout>
      <c:scatterChart>
        <c:scatterStyle val="lineMarker"/>
        <c:varyColors val="0"/>
        <c:ser>
          <c:idx val="0"/>
          <c:order val="0"/>
          <c:tx>
            <c:v>index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Pt>
            <c:idx val="0"/>
            <c:marker>
              <c:spPr>
                <a:solidFill>
                  <a:schemeClr val="bg1">
                    <a:lumMod val="65000"/>
                  </a:schemeClr>
                </a:solidFill>
                <a:ln>
                  <a:solidFill>
                    <a:srgbClr val="000000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1A33-46A3-83D7-FC33BD3B11B2}"/>
              </c:ext>
            </c:extLst>
          </c:dPt>
          <c:dPt>
            <c:idx val="1"/>
            <c:marker>
              <c:spPr>
                <a:solidFill>
                  <a:schemeClr val="bg1">
                    <a:lumMod val="65000"/>
                  </a:schemeClr>
                </a:solidFill>
                <a:ln>
                  <a:solidFill>
                    <a:srgbClr val="000000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1A33-46A3-83D7-FC33BD3B11B2}"/>
              </c:ext>
            </c:extLst>
          </c:dPt>
          <c:xVal>
            <c:numRef>
              <c:f>reproductie!$E$2:$AI$2</c:f>
              <c:numCache>
                <c:formatCode>General</c:formatCode>
                <c:ptCount val="31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  <c:pt idx="25">
                  <c:v>2019</c:v>
                </c:pt>
                <c:pt idx="26">
                  <c:v>2020</c:v>
                </c:pt>
                <c:pt idx="27">
                  <c:v>2021</c:v>
                </c:pt>
                <c:pt idx="28">
                  <c:v>2022</c:v>
                </c:pt>
                <c:pt idx="29">
                  <c:v>2023</c:v>
                </c:pt>
                <c:pt idx="30">
                  <c:v>2024</c:v>
                </c:pt>
              </c:numCache>
            </c:numRef>
          </c:xVal>
          <c:yVal>
            <c:numRef>
              <c:f>reproductie!$E$39:$AI$39</c:f>
              <c:numCache>
                <c:formatCode>0.00</c:formatCode>
                <c:ptCount val="31"/>
                <c:pt idx="0">
                  <c:v>0.60121467827488595</c:v>
                </c:pt>
                <c:pt idx="1">
                  <c:v>0.95091550830688798</c:v>
                </c:pt>
                <c:pt idx="2">
                  <c:v>0.95226972347910599</c:v>
                </c:pt>
                <c:pt idx="3">
                  <c:v>0.96171205041955998</c:v>
                </c:pt>
                <c:pt idx="4">
                  <c:v>0.82656701036998204</c:v>
                </c:pt>
                <c:pt idx="5">
                  <c:v>1.1911483556940099</c:v>
                </c:pt>
                <c:pt idx="6">
                  <c:v>1.0840587947154701</c:v>
                </c:pt>
                <c:pt idx="7">
                  <c:v>1.08466758955974</c:v>
                </c:pt>
                <c:pt idx="8">
                  <c:v>1.1127182031695799</c:v>
                </c:pt>
                <c:pt idx="9">
                  <c:v>1.50738305345768</c:v>
                </c:pt>
                <c:pt idx="10">
                  <c:v>1.2470155574080899</c:v>
                </c:pt>
                <c:pt idx="11">
                  <c:v>1.0674549481779601</c:v>
                </c:pt>
                <c:pt idx="12">
                  <c:v>1.0076613794817999</c:v>
                </c:pt>
                <c:pt idx="13">
                  <c:v>0.85665003282285102</c:v>
                </c:pt>
                <c:pt idx="14">
                  <c:v>1.1268992029476399</c:v>
                </c:pt>
                <c:pt idx="15">
                  <c:v>1.0678694791503001</c:v>
                </c:pt>
                <c:pt idx="16">
                  <c:v>1.1754840376686899</c:v>
                </c:pt>
                <c:pt idx="17">
                  <c:v>0.90180017615688102</c:v>
                </c:pt>
                <c:pt idx="18">
                  <c:v>0.79547222596276401</c:v>
                </c:pt>
                <c:pt idx="19">
                  <c:v>0.97812817999009105</c:v>
                </c:pt>
                <c:pt idx="20">
                  <c:v>1.1413600512844</c:v>
                </c:pt>
                <c:pt idx="21">
                  <c:v>0.97834293578655296</c:v>
                </c:pt>
                <c:pt idx="22">
                  <c:v>0.72585163014644105</c:v>
                </c:pt>
                <c:pt idx="23">
                  <c:v>1.6123646198853001</c:v>
                </c:pt>
                <c:pt idx="24">
                  <c:v>1.5638296786994199</c:v>
                </c:pt>
                <c:pt idx="25">
                  <c:v>1.2227440419831599</c:v>
                </c:pt>
                <c:pt idx="26">
                  <c:v>0.76662464068042901</c:v>
                </c:pt>
                <c:pt idx="27">
                  <c:v>0.76366738927101896</c:v>
                </c:pt>
                <c:pt idx="28">
                  <c:v>1.1309420776022501</c:v>
                </c:pt>
                <c:pt idx="29">
                  <c:v>1.1505824182</c:v>
                </c:pt>
                <c:pt idx="30">
                  <c:v>0.95896218839074199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A33-46A3-83D7-FC33BD3B11B2}"/>
            </c:ext>
          </c:extLst>
        </c:ser>
        <c:ser>
          <c:idx val="1"/>
          <c:order val="1"/>
          <c:spPr>
            <a:ln w="3175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reproductie!$E$2:$AI$2</c:f>
              <c:numCache>
                <c:formatCode>General</c:formatCode>
                <c:ptCount val="31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  <c:pt idx="25">
                  <c:v>2019</c:v>
                </c:pt>
                <c:pt idx="26">
                  <c:v>2020</c:v>
                </c:pt>
                <c:pt idx="27">
                  <c:v>2021</c:v>
                </c:pt>
                <c:pt idx="28">
                  <c:v>2022</c:v>
                </c:pt>
                <c:pt idx="29">
                  <c:v>2023</c:v>
                </c:pt>
                <c:pt idx="30">
                  <c:v>2024</c:v>
                </c:pt>
              </c:numCache>
            </c:numRef>
          </c:xVal>
          <c:yVal>
            <c:numRef>
              <c:f>reproductie!$E$40:$AI$40</c:f>
              <c:numCache>
                <c:formatCode>0.00</c:formatCode>
                <c:ptCount val="31"/>
                <c:pt idx="0">
                  <c:v>0.36094576009549201</c:v>
                </c:pt>
                <c:pt idx="1">
                  <c:v>0.65100868458110595</c:v>
                </c:pt>
                <c:pt idx="2">
                  <c:v>0.66397416004315202</c:v>
                </c:pt>
                <c:pt idx="3">
                  <c:v>0.69359932332572005</c:v>
                </c:pt>
                <c:pt idx="4">
                  <c:v>0.59592889554529704</c:v>
                </c:pt>
                <c:pt idx="5">
                  <c:v>0.87588108408243304</c:v>
                </c:pt>
                <c:pt idx="6">
                  <c:v>0.79671174873756401</c:v>
                </c:pt>
                <c:pt idx="7">
                  <c:v>0.77239981950969605</c:v>
                </c:pt>
                <c:pt idx="8">
                  <c:v>0.81891686252610396</c:v>
                </c:pt>
                <c:pt idx="9">
                  <c:v>1.1472191507323899</c:v>
                </c:pt>
                <c:pt idx="10">
                  <c:v>0.95465579259769096</c:v>
                </c:pt>
                <c:pt idx="11">
                  <c:v>0.80727765256586403</c:v>
                </c:pt>
                <c:pt idx="12">
                  <c:v>0.75421753732188901</c:v>
                </c:pt>
                <c:pt idx="13">
                  <c:v>0.63464503180429799</c:v>
                </c:pt>
                <c:pt idx="14">
                  <c:v>0.83796108903315203</c:v>
                </c:pt>
                <c:pt idx="15">
                  <c:v>0.7829918054328</c:v>
                </c:pt>
                <c:pt idx="16">
                  <c:v>0.88041784764481501</c:v>
                </c:pt>
                <c:pt idx="17">
                  <c:v>0.67684788593714296</c:v>
                </c:pt>
                <c:pt idx="18">
                  <c:v>0.589500421951755</c:v>
                </c:pt>
                <c:pt idx="19">
                  <c:v>0.72770421824405795</c:v>
                </c:pt>
                <c:pt idx="20">
                  <c:v>0.85906043099023799</c:v>
                </c:pt>
                <c:pt idx="21">
                  <c:v>0.74161592503177698</c:v>
                </c:pt>
                <c:pt idx="22">
                  <c:v>0.53359639809319004</c:v>
                </c:pt>
                <c:pt idx="23">
                  <c:v>1.2406825836905999</c:v>
                </c:pt>
                <c:pt idx="24">
                  <c:v>1.20099983787971</c:v>
                </c:pt>
                <c:pt idx="25">
                  <c:v>0.93075457395890804</c:v>
                </c:pt>
                <c:pt idx="26">
                  <c:v>0.58319313290296404</c:v>
                </c:pt>
                <c:pt idx="27">
                  <c:v>0.57223242080330095</c:v>
                </c:pt>
                <c:pt idx="28">
                  <c:v>0.867674411631148</c:v>
                </c:pt>
                <c:pt idx="29">
                  <c:v>0.88795106995731898</c:v>
                </c:pt>
                <c:pt idx="30">
                  <c:v>0.71460146521699497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A33-46A3-83D7-FC33BD3B11B2}"/>
            </c:ext>
          </c:extLst>
        </c:ser>
        <c:ser>
          <c:idx val="2"/>
          <c:order val="2"/>
          <c:spPr>
            <a:ln w="3175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reproductie!$E$2:$AI$2</c:f>
              <c:numCache>
                <c:formatCode>General</c:formatCode>
                <c:ptCount val="31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  <c:pt idx="25">
                  <c:v>2019</c:v>
                </c:pt>
                <c:pt idx="26">
                  <c:v>2020</c:v>
                </c:pt>
                <c:pt idx="27">
                  <c:v>2021</c:v>
                </c:pt>
                <c:pt idx="28">
                  <c:v>2022</c:v>
                </c:pt>
                <c:pt idx="29">
                  <c:v>2023</c:v>
                </c:pt>
                <c:pt idx="30">
                  <c:v>2024</c:v>
                </c:pt>
              </c:numCache>
            </c:numRef>
          </c:xVal>
          <c:yVal>
            <c:numRef>
              <c:f>reproductie!$E$41:$AI$41</c:f>
              <c:numCache>
                <c:formatCode>0.00</c:formatCode>
                <c:ptCount val="31"/>
                <c:pt idx="0">
                  <c:v>0.97892608446810603</c:v>
                </c:pt>
                <c:pt idx="1">
                  <c:v>1.3847953680262399</c:v>
                </c:pt>
                <c:pt idx="2">
                  <c:v>1.36098765496909</c:v>
                </c:pt>
                <c:pt idx="3">
                  <c:v>1.3302188217958499</c:v>
                </c:pt>
                <c:pt idx="4">
                  <c:v>1.1426770118748</c:v>
                </c:pt>
                <c:pt idx="5">
                  <c:v>1.6181593508046599</c:v>
                </c:pt>
                <c:pt idx="6">
                  <c:v>1.47253407764922</c:v>
                </c:pt>
                <c:pt idx="7">
                  <c:v>1.51981317118032</c:v>
                </c:pt>
                <c:pt idx="8">
                  <c:v>1.5099383971861899</c:v>
                </c:pt>
                <c:pt idx="9">
                  <c:v>1.9807910073278201</c:v>
                </c:pt>
                <c:pt idx="10">
                  <c:v>1.6283143605709101</c:v>
                </c:pt>
                <c:pt idx="11">
                  <c:v>1.4097247828967701</c:v>
                </c:pt>
                <c:pt idx="12">
                  <c:v>1.3440282724216299</c:v>
                </c:pt>
                <c:pt idx="13">
                  <c:v>1.15233700044744</c:v>
                </c:pt>
                <c:pt idx="14">
                  <c:v>1.51290426397462</c:v>
                </c:pt>
                <c:pt idx="15">
                  <c:v>1.4530935122066999</c:v>
                </c:pt>
                <c:pt idx="16">
                  <c:v>1.56756868972814</c:v>
                </c:pt>
                <c:pt idx="17">
                  <c:v>1.19871794475036</c:v>
                </c:pt>
                <c:pt idx="18">
                  <c:v>1.0692843571641999</c:v>
                </c:pt>
                <c:pt idx="19">
                  <c:v>1.31162167909163</c:v>
                </c:pt>
                <c:pt idx="20">
                  <c:v>1.5145699748940999</c:v>
                </c:pt>
                <c:pt idx="21">
                  <c:v>1.28839388081438</c:v>
                </c:pt>
                <c:pt idx="22">
                  <c:v>0.98273305156753099</c:v>
                </c:pt>
                <c:pt idx="23">
                  <c:v>2.0969367608207499</c:v>
                </c:pt>
                <c:pt idx="24">
                  <c:v>2.0374459831393201</c:v>
                </c:pt>
                <c:pt idx="25">
                  <c:v>1.6055348591818199</c:v>
                </c:pt>
                <c:pt idx="26">
                  <c:v>1.00529949685301</c:v>
                </c:pt>
                <c:pt idx="27">
                  <c:v>1.0162346266065101</c:v>
                </c:pt>
                <c:pt idx="28">
                  <c:v>1.4733663973790201</c:v>
                </c:pt>
                <c:pt idx="29">
                  <c:v>1.4903773838598799</c:v>
                </c:pt>
                <c:pt idx="30">
                  <c:v>1.28418535215054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A33-46A3-83D7-FC33BD3B11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99761840"/>
        <c:axId val="699763016"/>
      </c:scatterChart>
      <c:valAx>
        <c:axId val="699761840"/>
        <c:scaling>
          <c:orientation val="minMax"/>
          <c:max val="2024"/>
          <c:min val="1996"/>
        </c:scaling>
        <c:delete val="0"/>
        <c:axPos val="b"/>
        <c:numFmt formatCode="General" sourceLinked="1"/>
        <c:majorTickMark val="out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699763016"/>
        <c:crosses val="autoZero"/>
        <c:crossBetween val="midCat"/>
        <c:majorUnit val="3"/>
        <c:minorUnit val="1"/>
      </c:valAx>
      <c:valAx>
        <c:axId val="699763016"/>
        <c:scaling>
          <c:orientation val="minMax"/>
          <c:max val="2.5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l-NL"/>
                  <a:t>reproductie-index</a:t>
                </a:r>
              </a:p>
            </c:rich>
          </c:tx>
          <c:layout>
            <c:manualLayout>
              <c:xMode val="edge"/>
              <c:yMode val="edge"/>
              <c:x val="1.5673859880142971E-2"/>
              <c:y val="0.34127107474011165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699761840"/>
        <c:crosses val="autoZero"/>
        <c:crossBetween val="midCat"/>
        <c:majorUnit val="0.5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4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NL"/>
    </a:p>
  </c:txPr>
  <c:printSettings>
    <c:headerFooter alignWithMargins="0"/>
    <c:pageMargins b="1" l="0.75" r="0.75" t="1" header="0.5" footer="0.5"/>
    <c:pageSetup orientation="landscape"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nl-NL" sz="800" b="0" i="0" u="none" strike="noStrike" baseline="0">
                <a:effectLst/>
              </a:rPr>
              <a:t>Tuinfluiter</a:t>
            </a:r>
            <a:r>
              <a:rPr lang="nl-NL"/>
              <a:t>
overleving adult</a:t>
            </a:r>
          </a:p>
        </c:rich>
      </c:tx>
      <c:layout>
        <c:manualLayout>
          <c:xMode val="edge"/>
          <c:yMode val="edge"/>
          <c:x val="0.36081355809905208"/>
          <c:y val="1.984161070775243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937499999999999"/>
          <c:y val="0.15476250450499326"/>
          <c:w val="0.76875000000000004"/>
          <c:h val="0.73809809840842944"/>
        </c:manualLayout>
      </c:layout>
      <c:scatterChart>
        <c:scatterStyle val="lineMarker"/>
        <c:varyColors val="0"/>
        <c:ser>
          <c:idx val="0"/>
          <c:order val="0"/>
          <c:tx>
            <c:v>index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Pt>
            <c:idx val="0"/>
            <c:marker>
              <c:spPr>
                <a:solidFill>
                  <a:schemeClr val="bg1">
                    <a:lumMod val="65000"/>
                  </a:schemeClr>
                </a:solidFill>
                <a:ln>
                  <a:solidFill>
                    <a:srgbClr val="000000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1436-4A7A-B7B7-0B7E64DB6934}"/>
              </c:ext>
            </c:extLst>
          </c:dPt>
          <c:dPt>
            <c:idx val="1"/>
            <c:marker>
              <c:spPr>
                <a:solidFill>
                  <a:schemeClr val="bg1">
                    <a:lumMod val="65000"/>
                  </a:schemeClr>
                </a:solidFill>
                <a:ln>
                  <a:solidFill>
                    <a:srgbClr val="000000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1436-4A7A-B7B7-0B7E64DB6934}"/>
              </c:ext>
            </c:extLst>
          </c:dPt>
          <c:xVal>
            <c:numRef>
              <c:f>'overleving ad'!$E$2:$AH$2</c:f>
              <c:numCache>
                <c:formatCode>General</c:formatCode>
                <c:ptCount val="30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  <c:pt idx="25">
                  <c:v>2019</c:v>
                </c:pt>
                <c:pt idx="26">
                  <c:v>2020</c:v>
                </c:pt>
                <c:pt idx="27">
                  <c:v>2021</c:v>
                </c:pt>
                <c:pt idx="28">
                  <c:v>2022</c:v>
                </c:pt>
                <c:pt idx="29">
                  <c:v>2023</c:v>
                </c:pt>
              </c:numCache>
            </c:numRef>
          </c:xVal>
          <c:yVal>
            <c:numRef>
              <c:f>'overleving ad'!$E$39:$AH$39</c:f>
              <c:numCache>
                <c:formatCode>0.00</c:formatCode>
                <c:ptCount val="30"/>
                <c:pt idx="0">
                  <c:v>0.15252099999999999</c:v>
                </c:pt>
                <c:pt idx="1">
                  <c:v>0.35671029999999998</c:v>
                </c:pt>
                <c:pt idx="2">
                  <c:v>0.55430749999999995</c:v>
                </c:pt>
                <c:pt idx="3">
                  <c:v>0.57228060000000003</c:v>
                </c:pt>
                <c:pt idx="4">
                  <c:v>0.4811725</c:v>
                </c:pt>
                <c:pt idx="5">
                  <c:v>0.44669049999999999</c:v>
                </c:pt>
                <c:pt idx="6">
                  <c:v>0.40209460000000002</c:v>
                </c:pt>
                <c:pt idx="7">
                  <c:v>0.45334079999999999</c:v>
                </c:pt>
                <c:pt idx="8">
                  <c:v>0.510347</c:v>
                </c:pt>
                <c:pt idx="9">
                  <c:v>0.66165609999999997</c:v>
                </c:pt>
                <c:pt idx="10">
                  <c:v>0.52240869999999995</c:v>
                </c:pt>
                <c:pt idx="11">
                  <c:v>0.46047700000000003</c:v>
                </c:pt>
                <c:pt idx="12">
                  <c:v>0.45105830000000002</c:v>
                </c:pt>
                <c:pt idx="13">
                  <c:v>0.57059199999999999</c:v>
                </c:pt>
                <c:pt idx="14">
                  <c:v>0.41318890000000003</c:v>
                </c:pt>
                <c:pt idx="15">
                  <c:v>0.48061110000000001</c:v>
                </c:pt>
                <c:pt idx="16">
                  <c:v>0.55712919999999999</c:v>
                </c:pt>
                <c:pt idx="17">
                  <c:v>0.4729274</c:v>
                </c:pt>
                <c:pt idx="18">
                  <c:v>0.43746639999999998</c:v>
                </c:pt>
                <c:pt idx="19">
                  <c:v>0.54339999999999999</c:v>
                </c:pt>
                <c:pt idx="20">
                  <c:v>0.48386170000000001</c:v>
                </c:pt>
                <c:pt idx="21">
                  <c:v>0.43331370000000002</c:v>
                </c:pt>
                <c:pt idx="22">
                  <c:v>0.63437370000000004</c:v>
                </c:pt>
                <c:pt idx="23">
                  <c:v>0.50347649999999999</c:v>
                </c:pt>
                <c:pt idx="24">
                  <c:v>0.52189649999999999</c:v>
                </c:pt>
                <c:pt idx="25">
                  <c:v>0.58902529999999997</c:v>
                </c:pt>
                <c:pt idx="26">
                  <c:v>0.43492700000000001</c:v>
                </c:pt>
                <c:pt idx="27">
                  <c:v>0.59677630000000004</c:v>
                </c:pt>
                <c:pt idx="28">
                  <c:v>0.43989289999999998</c:v>
                </c:pt>
                <c:pt idx="29">
                  <c:v>0.37499769999999999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436-4A7A-B7B7-0B7E64DB6934}"/>
            </c:ext>
          </c:extLst>
        </c:ser>
        <c:ser>
          <c:idx val="1"/>
          <c:order val="1"/>
          <c:tx>
            <c:v>lower</c:v>
          </c:tx>
          <c:spPr>
            <a:ln w="3175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'overleving ad'!$E$2:$AH$2</c:f>
              <c:numCache>
                <c:formatCode>General</c:formatCode>
                <c:ptCount val="30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  <c:pt idx="25">
                  <c:v>2019</c:v>
                </c:pt>
                <c:pt idx="26">
                  <c:v>2020</c:v>
                </c:pt>
                <c:pt idx="27">
                  <c:v>2021</c:v>
                </c:pt>
                <c:pt idx="28">
                  <c:v>2022</c:v>
                </c:pt>
                <c:pt idx="29">
                  <c:v>2023</c:v>
                </c:pt>
              </c:numCache>
            </c:numRef>
          </c:xVal>
          <c:yVal>
            <c:numRef>
              <c:f>'overleving ad'!$E$40:$AH$40</c:f>
              <c:numCache>
                <c:formatCode>0.00</c:formatCode>
                <c:ptCount val="30"/>
                <c:pt idx="0">
                  <c:v>6.05008E-2</c:v>
                </c:pt>
                <c:pt idx="1">
                  <c:v>0.21851119999999999</c:v>
                </c:pt>
                <c:pt idx="2">
                  <c:v>0.39391280000000001</c:v>
                </c:pt>
                <c:pt idx="3">
                  <c:v>0.42742649999999999</c:v>
                </c:pt>
                <c:pt idx="4">
                  <c:v>0.3656953</c:v>
                </c:pt>
                <c:pt idx="5">
                  <c:v>0.3322117</c:v>
                </c:pt>
                <c:pt idx="6">
                  <c:v>0.29772199999999999</c:v>
                </c:pt>
                <c:pt idx="7">
                  <c:v>0.3226289</c:v>
                </c:pt>
                <c:pt idx="8">
                  <c:v>0.37983729999999999</c:v>
                </c:pt>
                <c:pt idx="9">
                  <c:v>0.51544120000000004</c:v>
                </c:pt>
                <c:pt idx="10">
                  <c:v>0.41752539999999999</c:v>
                </c:pt>
                <c:pt idx="11">
                  <c:v>0.3641047</c:v>
                </c:pt>
                <c:pt idx="12">
                  <c:v>0.34929460000000001</c:v>
                </c:pt>
                <c:pt idx="13">
                  <c:v>0.44527519999999998</c:v>
                </c:pt>
                <c:pt idx="14">
                  <c:v>0.30952020000000002</c:v>
                </c:pt>
                <c:pt idx="15">
                  <c:v>0.3550354</c:v>
                </c:pt>
                <c:pt idx="16">
                  <c:v>0.42079250000000001</c:v>
                </c:pt>
                <c:pt idx="17">
                  <c:v>0.36631029999999998</c:v>
                </c:pt>
                <c:pt idx="18">
                  <c:v>0.3334897</c:v>
                </c:pt>
                <c:pt idx="19">
                  <c:v>0.42147709999999999</c:v>
                </c:pt>
                <c:pt idx="20">
                  <c:v>0.37749440000000001</c:v>
                </c:pt>
                <c:pt idx="21">
                  <c:v>0.34223569999999998</c:v>
                </c:pt>
                <c:pt idx="22">
                  <c:v>0.50106969999999995</c:v>
                </c:pt>
                <c:pt idx="23">
                  <c:v>0.39552809999999999</c:v>
                </c:pt>
                <c:pt idx="24">
                  <c:v>0.41501339999999998</c:v>
                </c:pt>
                <c:pt idx="25">
                  <c:v>0.47477079999999999</c:v>
                </c:pt>
                <c:pt idx="26">
                  <c:v>0.34833999999999998</c:v>
                </c:pt>
                <c:pt idx="27">
                  <c:v>0.47638940000000002</c:v>
                </c:pt>
                <c:pt idx="28">
                  <c:v>0.34044639999999998</c:v>
                </c:pt>
                <c:pt idx="29">
                  <c:v>0.27841009999999999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436-4A7A-B7B7-0B7E64DB6934}"/>
            </c:ext>
          </c:extLst>
        </c:ser>
        <c:ser>
          <c:idx val="2"/>
          <c:order val="2"/>
          <c:tx>
            <c:v>upper</c:v>
          </c:tx>
          <c:spPr>
            <a:ln w="3175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'overleving ad'!$E$2:$AH$2</c:f>
              <c:numCache>
                <c:formatCode>General</c:formatCode>
                <c:ptCount val="30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  <c:pt idx="25">
                  <c:v>2019</c:v>
                </c:pt>
                <c:pt idx="26">
                  <c:v>2020</c:v>
                </c:pt>
                <c:pt idx="27">
                  <c:v>2021</c:v>
                </c:pt>
                <c:pt idx="28">
                  <c:v>2022</c:v>
                </c:pt>
                <c:pt idx="29">
                  <c:v>2023</c:v>
                </c:pt>
              </c:numCache>
            </c:numRef>
          </c:xVal>
          <c:yVal>
            <c:numRef>
              <c:f>'overleving ad'!$E$41:$AH$41</c:f>
              <c:numCache>
                <c:formatCode>0.00</c:formatCode>
                <c:ptCount val="30"/>
                <c:pt idx="0">
                  <c:v>0.3346478</c:v>
                </c:pt>
                <c:pt idx="1">
                  <c:v>0.52373729999999996</c:v>
                </c:pt>
                <c:pt idx="2">
                  <c:v>0.7041366</c:v>
                </c:pt>
                <c:pt idx="3">
                  <c:v>0.70571910000000004</c:v>
                </c:pt>
                <c:pt idx="4">
                  <c:v>0.59869669999999997</c:v>
                </c:pt>
                <c:pt idx="5">
                  <c:v>0.56711639999999996</c:v>
                </c:pt>
                <c:pt idx="6">
                  <c:v>0.51616410000000001</c:v>
                </c:pt>
                <c:pt idx="7">
                  <c:v>0.59081950000000005</c:v>
                </c:pt>
                <c:pt idx="8">
                  <c:v>0.63946130000000001</c:v>
                </c:pt>
                <c:pt idx="9">
                  <c:v>0.78237860000000004</c:v>
                </c:pt>
                <c:pt idx="10">
                  <c:v>0.62535249999999998</c:v>
                </c:pt>
                <c:pt idx="11">
                  <c:v>0.5598978</c:v>
                </c:pt>
                <c:pt idx="12">
                  <c:v>0.55708740000000001</c:v>
                </c:pt>
                <c:pt idx="13">
                  <c:v>0.6874692</c:v>
                </c:pt>
                <c:pt idx="14">
                  <c:v>0.52517060000000004</c:v>
                </c:pt>
                <c:pt idx="15">
                  <c:v>0.60868520000000004</c:v>
                </c:pt>
                <c:pt idx="16">
                  <c:v>0.68536940000000002</c:v>
                </c:pt>
                <c:pt idx="17">
                  <c:v>0.58207220000000004</c:v>
                </c:pt>
                <c:pt idx="18">
                  <c:v>0.54724399999999995</c:v>
                </c:pt>
                <c:pt idx="19">
                  <c:v>0.66033529999999996</c:v>
                </c:pt>
                <c:pt idx="20">
                  <c:v>0.59171149999999995</c:v>
                </c:pt>
                <c:pt idx="21">
                  <c:v>0.52913169999999998</c:v>
                </c:pt>
                <c:pt idx="22">
                  <c:v>0.74984280000000003</c:v>
                </c:pt>
                <c:pt idx="23">
                  <c:v>0.61110169999999997</c:v>
                </c:pt>
                <c:pt idx="24">
                  <c:v>0.62681160000000002</c:v>
                </c:pt>
                <c:pt idx="25">
                  <c:v>0.6944226</c:v>
                </c:pt>
                <c:pt idx="26">
                  <c:v>0.52567489999999994</c:v>
                </c:pt>
                <c:pt idx="27">
                  <c:v>0.70653500000000002</c:v>
                </c:pt>
                <c:pt idx="28">
                  <c:v>0.54441070000000003</c:v>
                </c:pt>
                <c:pt idx="29">
                  <c:v>0.48267979999999999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436-4A7A-B7B7-0B7E64DB69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99754000"/>
        <c:axId val="699754392"/>
      </c:scatterChart>
      <c:valAx>
        <c:axId val="699754000"/>
        <c:scaling>
          <c:orientation val="minMax"/>
          <c:max val="2023"/>
          <c:min val="1996"/>
        </c:scaling>
        <c:delete val="0"/>
        <c:axPos val="b"/>
        <c:numFmt formatCode="General" sourceLinked="1"/>
        <c:majorTickMark val="out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699754392"/>
        <c:crosses val="autoZero"/>
        <c:crossBetween val="midCat"/>
        <c:majorUnit val="3"/>
        <c:minorUnit val="1"/>
      </c:valAx>
      <c:valAx>
        <c:axId val="699754392"/>
        <c:scaling>
          <c:orientation val="minMax"/>
          <c:max val="1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l-NL"/>
                  <a:t>jaarlijkse overlevingskans</a:t>
                </a:r>
              </a:p>
            </c:rich>
          </c:tx>
          <c:layout>
            <c:manualLayout>
              <c:xMode val="edge"/>
              <c:yMode val="edge"/>
              <c:x val="1.5625E-2"/>
              <c:y val="0.24278556089579711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699754000"/>
        <c:crosses val="autoZero"/>
        <c:crossBetween val="midCat"/>
        <c:majorUnit val="0.2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4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NL"/>
    </a:p>
  </c:txPr>
  <c:printSettings>
    <c:headerFooter alignWithMargins="0"/>
    <c:pageMargins b="1" l="0.75" r="0.75" t="1" header="0.5" footer="0.5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nl-NL" sz="800" b="0" i="0" u="none" strike="noStrike" baseline="0">
                <a:effectLst/>
              </a:rPr>
              <a:t>Tuinfluiter</a:t>
            </a:r>
            <a:r>
              <a:rPr lang="nl-NL"/>
              <a:t>
overleving eerstejaars</a:t>
            </a:r>
          </a:p>
        </c:rich>
      </c:tx>
      <c:layout>
        <c:manualLayout>
          <c:xMode val="edge"/>
          <c:yMode val="edge"/>
          <c:x val="0.36081355809905208"/>
          <c:y val="1.984161070775243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937499999999999"/>
          <c:y val="0.15476250450499326"/>
          <c:w val="0.76875000000000004"/>
          <c:h val="0.73809809840842944"/>
        </c:manualLayout>
      </c:layout>
      <c:scatterChart>
        <c:scatterStyle val="lineMarker"/>
        <c:varyColors val="0"/>
        <c:ser>
          <c:idx val="0"/>
          <c:order val="0"/>
          <c:tx>
            <c:v>index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Pt>
            <c:idx val="1"/>
            <c:marker>
              <c:spPr>
                <a:solidFill>
                  <a:schemeClr val="bg1">
                    <a:lumMod val="65000"/>
                  </a:schemeClr>
                </a:solidFill>
                <a:ln>
                  <a:solidFill>
                    <a:srgbClr val="000000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9ACE-4199-8860-84A5BA79E84E}"/>
              </c:ext>
            </c:extLst>
          </c:dPt>
          <c:xVal>
            <c:numRef>
              <c:f>'overleving juv'!$E$2:$AH$2</c:f>
              <c:numCache>
                <c:formatCode>General</c:formatCode>
                <c:ptCount val="30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  <c:pt idx="25">
                  <c:v>2019</c:v>
                </c:pt>
                <c:pt idx="26">
                  <c:v>2020</c:v>
                </c:pt>
                <c:pt idx="27">
                  <c:v>2021</c:v>
                </c:pt>
                <c:pt idx="28">
                  <c:v>2022</c:v>
                </c:pt>
                <c:pt idx="29">
                  <c:v>2023</c:v>
                </c:pt>
              </c:numCache>
            </c:numRef>
          </c:xVal>
          <c:yVal>
            <c:numRef>
              <c:f>'overleving juv'!$E$39:$AH$39</c:f>
              <c:numCache>
                <c:formatCode>0.00</c:formatCode>
                <c:ptCount val="30"/>
                <c:pt idx="1">
                  <c:v>7.9041E-2</c:v>
                </c:pt>
                <c:pt idx="2">
                  <c:v>7.9588999999999993E-2</c:v>
                </c:pt>
                <c:pt idx="3">
                  <c:v>0.1189754</c:v>
                </c:pt>
                <c:pt idx="4">
                  <c:v>7.0297100000000001E-2</c:v>
                </c:pt>
                <c:pt idx="5">
                  <c:v>9.8186499999999996E-2</c:v>
                </c:pt>
                <c:pt idx="6">
                  <c:v>5.1211100000000002E-2</c:v>
                </c:pt>
                <c:pt idx="8">
                  <c:v>9.4069200000000006E-2</c:v>
                </c:pt>
                <c:pt idx="9">
                  <c:v>7.6647800000000002E-2</c:v>
                </c:pt>
                <c:pt idx="10">
                  <c:v>6.24901E-2</c:v>
                </c:pt>
                <c:pt idx="12">
                  <c:v>0.11006100000000001</c:v>
                </c:pt>
                <c:pt idx="13">
                  <c:v>0.1073358</c:v>
                </c:pt>
                <c:pt idx="15">
                  <c:v>8.9830300000000002E-2</c:v>
                </c:pt>
                <c:pt idx="16">
                  <c:v>9.2044799999999996E-2</c:v>
                </c:pt>
                <c:pt idx="17">
                  <c:v>8.4267999999999996E-2</c:v>
                </c:pt>
                <c:pt idx="18">
                  <c:v>0.16329099999999999</c:v>
                </c:pt>
                <c:pt idx="19">
                  <c:v>0.13516300000000001</c:v>
                </c:pt>
                <c:pt idx="20">
                  <c:v>0.14267740000000001</c:v>
                </c:pt>
                <c:pt idx="21">
                  <c:v>6.3505099999999995E-2</c:v>
                </c:pt>
                <c:pt idx="22">
                  <c:v>0.10586859999999999</c:v>
                </c:pt>
                <c:pt idx="23">
                  <c:v>0.1096596</c:v>
                </c:pt>
                <c:pt idx="24">
                  <c:v>0.10919280000000001</c:v>
                </c:pt>
                <c:pt idx="25">
                  <c:v>9.8554600000000006E-2</c:v>
                </c:pt>
                <c:pt idx="26">
                  <c:v>9.5285300000000003E-2</c:v>
                </c:pt>
                <c:pt idx="27">
                  <c:v>0.1084391</c:v>
                </c:pt>
                <c:pt idx="28">
                  <c:v>9.4805500000000001E-2</c:v>
                </c:pt>
                <c:pt idx="29">
                  <c:v>5.7598999999999997E-2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ACE-4199-8860-84A5BA79E84E}"/>
            </c:ext>
          </c:extLst>
        </c:ser>
        <c:ser>
          <c:idx val="1"/>
          <c:order val="1"/>
          <c:tx>
            <c:v>lower</c:v>
          </c:tx>
          <c:spPr>
            <a:ln w="3175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'overleving juv'!$E$2:$AH$2</c:f>
              <c:numCache>
                <c:formatCode>General</c:formatCode>
                <c:ptCount val="30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  <c:pt idx="25">
                  <c:v>2019</c:v>
                </c:pt>
                <c:pt idx="26">
                  <c:v>2020</c:v>
                </c:pt>
                <c:pt idx="27">
                  <c:v>2021</c:v>
                </c:pt>
                <c:pt idx="28">
                  <c:v>2022</c:v>
                </c:pt>
                <c:pt idx="29">
                  <c:v>2023</c:v>
                </c:pt>
              </c:numCache>
            </c:numRef>
          </c:xVal>
          <c:yVal>
            <c:numRef>
              <c:f>'overleving juv'!$E$40:$AH$40</c:f>
              <c:numCache>
                <c:formatCode>0.00</c:formatCode>
                <c:ptCount val="30"/>
                <c:pt idx="1">
                  <c:v>3.73234E-2</c:v>
                </c:pt>
                <c:pt idx="2">
                  <c:v>3.7628799999999997E-2</c:v>
                </c:pt>
                <c:pt idx="3">
                  <c:v>6.8475900000000006E-2</c:v>
                </c:pt>
                <c:pt idx="4">
                  <c:v>3.3183799999999999E-2</c:v>
                </c:pt>
                <c:pt idx="5">
                  <c:v>5.5210099999999998E-2</c:v>
                </c:pt>
                <c:pt idx="6">
                  <c:v>2.2775799999999999E-2</c:v>
                </c:pt>
                <c:pt idx="8">
                  <c:v>5.1754799999999997E-2</c:v>
                </c:pt>
                <c:pt idx="9">
                  <c:v>4.5030500000000001E-2</c:v>
                </c:pt>
                <c:pt idx="10">
                  <c:v>3.5161999999999999E-2</c:v>
                </c:pt>
                <c:pt idx="12">
                  <c:v>6.3442200000000004E-2</c:v>
                </c:pt>
                <c:pt idx="13">
                  <c:v>5.7178300000000001E-2</c:v>
                </c:pt>
                <c:pt idx="15">
                  <c:v>4.6320899999999998E-2</c:v>
                </c:pt>
                <c:pt idx="16">
                  <c:v>5.0558199999999998E-2</c:v>
                </c:pt>
                <c:pt idx="17">
                  <c:v>4.4947399999999998E-2</c:v>
                </c:pt>
                <c:pt idx="18">
                  <c:v>9.7852999999999996E-2</c:v>
                </c:pt>
                <c:pt idx="19">
                  <c:v>8.0895800000000004E-2</c:v>
                </c:pt>
                <c:pt idx="20">
                  <c:v>8.9205199999999998E-2</c:v>
                </c:pt>
                <c:pt idx="21">
                  <c:v>3.28419E-2</c:v>
                </c:pt>
                <c:pt idx="22">
                  <c:v>5.4662599999999999E-2</c:v>
                </c:pt>
                <c:pt idx="23">
                  <c:v>7.2281799999999993E-2</c:v>
                </c:pt>
                <c:pt idx="24">
                  <c:v>7.1334800000000004E-2</c:v>
                </c:pt>
                <c:pt idx="25">
                  <c:v>5.8940800000000002E-2</c:v>
                </c:pt>
                <c:pt idx="26">
                  <c:v>5.4953099999999998E-2</c:v>
                </c:pt>
                <c:pt idx="27">
                  <c:v>6.0979199999999997E-2</c:v>
                </c:pt>
                <c:pt idx="28">
                  <c:v>5.5467700000000002E-2</c:v>
                </c:pt>
                <c:pt idx="29">
                  <c:v>2.9543199999999999E-2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ACE-4199-8860-84A5BA79E84E}"/>
            </c:ext>
          </c:extLst>
        </c:ser>
        <c:ser>
          <c:idx val="2"/>
          <c:order val="2"/>
          <c:tx>
            <c:v>upper</c:v>
          </c:tx>
          <c:spPr>
            <a:ln w="3175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'overleving juv'!$E$2:$AH$2</c:f>
              <c:numCache>
                <c:formatCode>General</c:formatCode>
                <c:ptCount val="30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  <c:pt idx="25">
                  <c:v>2019</c:v>
                </c:pt>
                <c:pt idx="26">
                  <c:v>2020</c:v>
                </c:pt>
                <c:pt idx="27">
                  <c:v>2021</c:v>
                </c:pt>
                <c:pt idx="28">
                  <c:v>2022</c:v>
                </c:pt>
                <c:pt idx="29">
                  <c:v>2023</c:v>
                </c:pt>
              </c:numCache>
            </c:numRef>
          </c:xVal>
          <c:yVal>
            <c:numRef>
              <c:f>'overleving juv'!$E$41:$AH$41</c:f>
              <c:numCache>
                <c:formatCode>0.00</c:formatCode>
                <c:ptCount val="30"/>
                <c:pt idx="1">
                  <c:v>0.1596545</c:v>
                </c:pt>
                <c:pt idx="2">
                  <c:v>0.16053439999999999</c:v>
                </c:pt>
                <c:pt idx="3">
                  <c:v>0.19877030000000001</c:v>
                </c:pt>
                <c:pt idx="4">
                  <c:v>0.1427881</c:v>
                </c:pt>
                <c:pt idx="5">
                  <c:v>0.16864499999999999</c:v>
                </c:pt>
                <c:pt idx="6">
                  <c:v>0.111111</c:v>
                </c:pt>
                <c:pt idx="8">
                  <c:v>0.1649611</c:v>
                </c:pt>
                <c:pt idx="9">
                  <c:v>0.1275008</c:v>
                </c:pt>
                <c:pt idx="10">
                  <c:v>0.10866580000000001</c:v>
                </c:pt>
                <c:pt idx="12">
                  <c:v>0.1841989</c:v>
                </c:pt>
                <c:pt idx="13">
                  <c:v>0.1925084</c:v>
                </c:pt>
                <c:pt idx="15">
                  <c:v>0.1670498</c:v>
                </c:pt>
                <c:pt idx="16">
                  <c:v>0.16177349999999999</c:v>
                </c:pt>
                <c:pt idx="17">
                  <c:v>0.1524943</c:v>
                </c:pt>
                <c:pt idx="18">
                  <c:v>0.2598837</c:v>
                </c:pt>
                <c:pt idx="19">
                  <c:v>0.21723020000000001</c:v>
                </c:pt>
                <c:pt idx="20">
                  <c:v>0.22044459999999999</c:v>
                </c:pt>
                <c:pt idx="21">
                  <c:v>0.1192667</c:v>
                </c:pt>
                <c:pt idx="22">
                  <c:v>0.1951406</c:v>
                </c:pt>
                <c:pt idx="23">
                  <c:v>0.16297039999999999</c:v>
                </c:pt>
                <c:pt idx="24">
                  <c:v>0.16360279999999999</c:v>
                </c:pt>
                <c:pt idx="25">
                  <c:v>0.1602586</c:v>
                </c:pt>
                <c:pt idx="26">
                  <c:v>0.16020100000000001</c:v>
                </c:pt>
                <c:pt idx="27">
                  <c:v>0.18553819999999999</c:v>
                </c:pt>
                <c:pt idx="28">
                  <c:v>0.1573929</c:v>
                </c:pt>
                <c:pt idx="29">
                  <c:v>0.10929750000000001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ACE-4199-8860-84A5BA79E8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99770464"/>
        <c:axId val="699769288"/>
      </c:scatterChart>
      <c:valAx>
        <c:axId val="699770464"/>
        <c:scaling>
          <c:orientation val="minMax"/>
          <c:max val="2023"/>
          <c:min val="1996"/>
        </c:scaling>
        <c:delete val="0"/>
        <c:axPos val="b"/>
        <c:numFmt formatCode="General" sourceLinked="1"/>
        <c:majorTickMark val="out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699769288"/>
        <c:crosses val="autoZero"/>
        <c:crossBetween val="midCat"/>
        <c:majorUnit val="3"/>
        <c:minorUnit val="1"/>
      </c:valAx>
      <c:valAx>
        <c:axId val="699769288"/>
        <c:scaling>
          <c:orientation val="minMax"/>
          <c:max val="0.4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l-NL"/>
                  <a:t>jaarlijkse overlevingskans</a:t>
                </a:r>
              </a:p>
            </c:rich>
          </c:tx>
          <c:layout>
            <c:manualLayout>
              <c:xMode val="edge"/>
              <c:yMode val="edge"/>
              <c:x val="1.5625E-2"/>
              <c:y val="0.24278556089579711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699770464"/>
        <c:crosses val="autoZero"/>
        <c:crossBetween val="midCat"/>
        <c:majorUnit val="0.1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4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NL"/>
    </a:p>
  </c:txPr>
  <c:printSettings>
    <c:headerFooter alignWithMargins="0"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nl-NL"/>
              <a:t>Winterkoning
reproductie</a:t>
            </a:r>
          </a:p>
        </c:rich>
      </c:tx>
      <c:layout>
        <c:manualLayout>
          <c:xMode val="edge"/>
          <c:yMode val="edge"/>
          <c:x val="0.38244569258194261"/>
          <c:y val="1.98411443111095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622307023908701"/>
          <c:y val="0.15476250450499326"/>
          <c:w val="0.78167817759981373"/>
          <c:h val="0.73809809840842944"/>
        </c:manualLayout>
      </c:layout>
      <c:scatterChart>
        <c:scatterStyle val="lineMarker"/>
        <c:varyColors val="0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Pt>
            <c:idx val="0"/>
            <c:marker>
              <c:spPr>
                <a:solidFill>
                  <a:schemeClr val="bg1">
                    <a:lumMod val="65000"/>
                  </a:schemeClr>
                </a:solidFill>
                <a:ln>
                  <a:solidFill>
                    <a:srgbClr val="000000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1DB8-46C2-92DD-F9C42D7DA68B}"/>
              </c:ext>
            </c:extLst>
          </c:dPt>
          <c:dPt>
            <c:idx val="1"/>
            <c:marker>
              <c:spPr>
                <a:solidFill>
                  <a:schemeClr val="bg1">
                    <a:lumMod val="65000"/>
                  </a:schemeClr>
                </a:solidFill>
                <a:ln>
                  <a:solidFill>
                    <a:srgbClr val="000000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1DB8-46C2-92DD-F9C42D7DA68B}"/>
              </c:ext>
            </c:extLst>
          </c:dPt>
          <c:xVal>
            <c:numRef>
              <c:f>reproductie!$E$2:$AI$2</c:f>
              <c:numCache>
                <c:formatCode>General</c:formatCode>
                <c:ptCount val="31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  <c:pt idx="25">
                  <c:v>2019</c:v>
                </c:pt>
                <c:pt idx="26">
                  <c:v>2020</c:v>
                </c:pt>
                <c:pt idx="27">
                  <c:v>2021</c:v>
                </c:pt>
                <c:pt idx="28">
                  <c:v>2022</c:v>
                </c:pt>
                <c:pt idx="29">
                  <c:v>2023</c:v>
                </c:pt>
                <c:pt idx="30">
                  <c:v>2024</c:v>
                </c:pt>
              </c:numCache>
            </c:numRef>
          </c:xVal>
          <c:yVal>
            <c:numRef>
              <c:f>reproductie!$E$6:$AI$6</c:f>
              <c:numCache>
                <c:formatCode>0.00</c:formatCode>
                <c:ptCount val="31"/>
                <c:pt idx="0">
                  <c:v>1.8143175860565</c:v>
                </c:pt>
                <c:pt idx="1">
                  <c:v>1.4779934479796299</c:v>
                </c:pt>
                <c:pt idx="2">
                  <c:v>1.5608300942798701</c:v>
                </c:pt>
                <c:pt idx="3">
                  <c:v>1.5482564027129899</c:v>
                </c:pt>
                <c:pt idx="4">
                  <c:v>1.9230017409467699</c:v>
                </c:pt>
                <c:pt idx="5">
                  <c:v>1.68156886125053</c:v>
                </c:pt>
                <c:pt idx="6">
                  <c:v>1.7104094488116</c:v>
                </c:pt>
                <c:pt idx="7">
                  <c:v>1.0715498818286699</c:v>
                </c:pt>
                <c:pt idx="8">
                  <c:v>1.5085583866915699</c:v>
                </c:pt>
                <c:pt idx="9">
                  <c:v>1.2526713242596099</c:v>
                </c:pt>
                <c:pt idx="10">
                  <c:v>1.38428498349692</c:v>
                </c:pt>
                <c:pt idx="11">
                  <c:v>1.23535209255097</c:v>
                </c:pt>
                <c:pt idx="12">
                  <c:v>0.90389918392914903</c:v>
                </c:pt>
                <c:pt idx="13">
                  <c:v>1.0563578138627301</c:v>
                </c:pt>
                <c:pt idx="14">
                  <c:v>1.10793446067622</c:v>
                </c:pt>
                <c:pt idx="15">
                  <c:v>1.6580769354257301</c:v>
                </c:pt>
                <c:pt idx="16">
                  <c:v>1.3005641588835499</c:v>
                </c:pt>
                <c:pt idx="17">
                  <c:v>1.2573777352112601</c:v>
                </c:pt>
                <c:pt idx="18">
                  <c:v>1.3517578422437699</c:v>
                </c:pt>
                <c:pt idx="19">
                  <c:v>0.96949474312781403</c:v>
                </c:pt>
                <c:pt idx="20">
                  <c:v>1.1695132988331101</c:v>
                </c:pt>
                <c:pt idx="21">
                  <c:v>0.99416373767894395</c:v>
                </c:pt>
                <c:pt idx="22">
                  <c:v>0.89921538819198599</c:v>
                </c:pt>
                <c:pt idx="23">
                  <c:v>1.1394222956164901</c:v>
                </c:pt>
                <c:pt idx="24">
                  <c:v>1.08207281347801</c:v>
                </c:pt>
                <c:pt idx="25">
                  <c:v>0.99235209615457598</c:v>
                </c:pt>
                <c:pt idx="26">
                  <c:v>1.0247967276266601</c:v>
                </c:pt>
                <c:pt idx="27">
                  <c:v>0.75770721127198803</c:v>
                </c:pt>
                <c:pt idx="28">
                  <c:v>1.04654073230254</c:v>
                </c:pt>
                <c:pt idx="29">
                  <c:v>0.76221377093603904</c:v>
                </c:pt>
                <c:pt idx="30">
                  <c:v>1.2312515325126501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DB8-46C2-92DD-F9C42D7DA68B}"/>
            </c:ext>
          </c:extLst>
        </c:ser>
        <c:ser>
          <c:idx val="1"/>
          <c:order val="1"/>
          <c:spPr>
            <a:ln w="3175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reproductie!$E$2:$AI$2</c:f>
              <c:numCache>
                <c:formatCode>General</c:formatCode>
                <c:ptCount val="31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  <c:pt idx="25">
                  <c:v>2019</c:v>
                </c:pt>
                <c:pt idx="26">
                  <c:v>2020</c:v>
                </c:pt>
                <c:pt idx="27">
                  <c:v>2021</c:v>
                </c:pt>
                <c:pt idx="28">
                  <c:v>2022</c:v>
                </c:pt>
                <c:pt idx="29">
                  <c:v>2023</c:v>
                </c:pt>
                <c:pt idx="30">
                  <c:v>2024</c:v>
                </c:pt>
              </c:numCache>
            </c:numRef>
          </c:xVal>
          <c:yVal>
            <c:numRef>
              <c:f>reproductie!$E$7:$AI$7</c:f>
              <c:numCache>
                <c:formatCode>0.00</c:formatCode>
                <c:ptCount val="31"/>
                <c:pt idx="0">
                  <c:v>1.0443207464778399</c:v>
                </c:pt>
                <c:pt idx="1">
                  <c:v>0.95829717478959298</c:v>
                </c:pt>
                <c:pt idx="2">
                  <c:v>1.0011066331143099</c:v>
                </c:pt>
                <c:pt idx="3">
                  <c:v>1.0352366964339501</c:v>
                </c:pt>
                <c:pt idx="4">
                  <c:v>1.31348426072186</c:v>
                </c:pt>
                <c:pt idx="5">
                  <c:v>1.1756247594465601</c:v>
                </c:pt>
                <c:pt idx="6">
                  <c:v>1.2065459458395</c:v>
                </c:pt>
                <c:pt idx="7">
                  <c:v>0.75269212579154898</c:v>
                </c:pt>
                <c:pt idx="8">
                  <c:v>1.0673854700452201</c:v>
                </c:pt>
                <c:pt idx="9">
                  <c:v>0.89389559811497299</c:v>
                </c:pt>
                <c:pt idx="10">
                  <c:v>0.99009460444654895</c:v>
                </c:pt>
                <c:pt idx="11">
                  <c:v>0.87025114339269105</c:v>
                </c:pt>
                <c:pt idx="12">
                  <c:v>0.63723194252882798</c:v>
                </c:pt>
                <c:pt idx="13">
                  <c:v>0.74912505413743702</c:v>
                </c:pt>
                <c:pt idx="14">
                  <c:v>0.79279715577527698</c:v>
                </c:pt>
                <c:pt idx="15">
                  <c:v>1.1729701405766699</c:v>
                </c:pt>
                <c:pt idx="16">
                  <c:v>0.90351022583149099</c:v>
                </c:pt>
                <c:pt idx="17">
                  <c:v>0.861969031333499</c:v>
                </c:pt>
                <c:pt idx="18">
                  <c:v>0.94357421575182798</c:v>
                </c:pt>
                <c:pt idx="19">
                  <c:v>0.67150884542634803</c:v>
                </c:pt>
                <c:pt idx="20">
                  <c:v>0.83476843207543705</c:v>
                </c:pt>
                <c:pt idx="21">
                  <c:v>0.71076750787485299</c:v>
                </c:pt>
                <c:pt idx="22">
                  <c:v>0.64459851451144301</c:v>
                </c:pt>
                <c:pt idx="23">
                  <c:v>0.808174278891717</c:v>
                </c:pt>
                <c:pt idx="24">
                  <c:v>0.763545315831064</c:v>
                </c:pt>
                <c:pt idx="25">
                  <c:v>0.70378412043254501</c:v>
                </c:pt>
                <c:pt idx="26">
                  <c:v>0.72971655748140996</c:v>
                </c:pt>
                <c:pt idx="27">
                  <c:v>0.53180590593942201</c:v>
                </c:pt>
                <c:pt idx="28">
                  <c:v>0.73927019045402398</c:v>
                </c:pt>
                <c:pt idx="29">
                  <c:v>0.53903169054330402</c:v>
                </c:pt>
                <c:pt idx="30">
                  <c:v>0.85536721649808301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DB8-46C2-92DD-F9C42D7DA68B}"/>
            </c:ext>
          </c:extLst>
        </c:ser>
        <c:ser>
          <c:idx val="2"/>
          <c:order val="2"/>
          <c:spPr>
            <a:ln w="3175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reproductie!$E$2:$AI$2</c:f>
              <c:numCache>
                <c:formatCode>General</c:formatCode>
                <c:ptCount val="31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  <c:pt idx="25">
                  <c:v>2019</c:v>
                </c:pt>
                <c:pt idx="26">
                  <c:v>2020</c:v>
                </c:pt>
                <c:pt idx="27">
                  <c:v>2021</c:v>
                </c:pt>
                <c:pt idx="28">
                  <c:v>2022</c:v>
                </c:pt>
                <c:pt idx="29">
                  <c:v>2023</c:v>
                </c:pt>
                <c:pt idx="30">
                  <c:v>2024</c:v>
                </c:pt>
              </c:numCache>
            </c:numRef>
          </c:xVal>
          <c:yVal>
            <c:numRef>
              <c:f>reproductie!$E$8:$AI$8</c:f>
              <c:numCache>
                <c:formatCode>0.00</c:formatCode>
                <c:ptCount val="31"/>
                <c:pt idx="0">
                  <c:v>3.2192853699073498</c:v>
                </c:pt>
                <c:pt idx="1">
                  <c:v>2.2948811986558102</c:v>
                </c:pt>
                <c:pt idx="2">
                  <c:v>2.45087746903465</c:v>
                </c:pt>
                <c:pt idx="3">
                  <c:v>2.3252846443970099</c:v>
                </c:pt>
                <c:pt idx="4">
                  <c:v>2.8261837114428201</c:v>
                </c:pt>
                <c:pt idx="5">
                  <c:v>2.4116698339790301</c:v>
                </c:pt>
                <c:pt idx="6">
                  <c:v>2.4307460663519902</c:v>
                </c:pt>
                <c:pt idx="7">
                  <c:v>1.5280780778648799</c:v>
                </c:pt>
                <c:pt idx="8">
                  <c:v>2.1370981403282401</c:v>
                </c:pt>
                <c:pt idx="9">
                  <c:v>1.7586688105491599</c:v>
                </c:pt>
                <c:pt idx="10">
                  <c:v>1.9394868819615401</c:v>
                </c:pt>
                <c:pt idx="11">
                  <c:v>1.7570889275056401</c:v>
                </c:pt>
                <c:pt idx="12">
                  <c:v>1.2835405410882601</c:v>
                </c:pt>
                <c:pt idx="13">
                  <c:v>1.4918772701960601</c:v>
                </c:pt>
                <c:pt idx="14">
                  <c:v>1.55072997158808</c:v>
                </c:pt>
                <c:pt idx="15">
                  <c:v>2.35041614788617</c:v>
                </c:pt>
                <c:pt idx="16">
                  <c:v>1.8766087535492799</c:v>
                </c:pt>
                <c:pt idx="17">
                  <c:v>1.839187307589</c:v>
                </c:pt>
                <c:pt idx="18">
                  <c:v>1.9414770572291999</c:v>
                </c:pt>
                <c:pt idx="19">
                  <c:v>1.40200328642482</c:v>
                </c:pt>
                <c:pt idx="20">
                  <c:v>1.6412177413656801</c:v>
                </c:pt>
                <c:pt idx="21">
                  <c:v>1.39234566381749</c:v>
                </c:pt>
                <c:pt idx="22">
                  <c:v>1.2558143620248901</c:v>
                </c:pt>
                <c:pt idx="23">
                  <c:v>1.6092550353180699</c:v>
                </c:pt>
                <c:pt idx="24">
                  <c:v>1.53601486786063</c:v>
                </c:pt>
                <c:pt idx="25">
                  <c:v>1.4010772204911801</c:v>
                </c:pt>
                <c:pt idx="26">
                  <c:v>1.44116706451293</c:v>
                </c:pt>
                <c:pt idx="27">
                  <c:v>1.0802026117313901</c:v>
                </c:pt>
                <c:pt idx="28">
                  <c:v>1.48378510908504</c:v>
                </c:pt>
                <c:pt idx="29">
                  <c:v>1.07863201230769</c:v>
                </c:pt>
                <c:pt idx="30">
                  <c:v>1.77636252596586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DB8-46C2-92DD-F9C42D7DA6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99703040"/>
        <c:axId val="699704216"/>
      </c:scatterChart>
      <c:valAx>
        <c:axId val="699703040"/>
        <c:scaling>
          <c:orientation val="minMax"/>
          <c:max val="2024"/>
          <c:min val="1996"/>
        </c:scaling>
        <c:delete val="0"/>
        <c:axPos val="b"/>
        <c:numFmt formatCode="General" sourceLinked="1"/>
        <c:majorTickMark val="out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699704216"/>
        <c:crosses val="autoZero"/>
        <c:crossBetween val="midCat"/>
        <c:majorUnit val="3"/>
        <c:minorUnit val="1"/>
      </c:valAx>
      <c:valAx>
        <c:axId val="699704216"/>
        <c:scaling>
          <c:orientation val="minMax"/>
          <c:max val="3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l-NL"/>
                  <a:t>reproductie-index</a:t>
                </a:r>
              </a:p>
            </c:rich>
          </c:tx>
          <c:layout>
            <c:manualLayout>
              <c:xMode val="edge"/>
              <c:yMode val="edge"/>
              <c:x val="1.5673859880142971E-2"/>
              <c:y val="0.34127107474011165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699703040"/>
        <c:crosses val="autoZero"/>
        <c:crossBetween val="midCat"/>
        <c:majorUnit val="0.5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4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NL"/>
    </a:p>
  </c:txPr>
  <c:printSettings>
    <c:headerFooter alignWithMargins="0"/>
    <c:pageMargins b="1" l="0.75" r="0.75" t="1" header="0.5" footer="0.5"/>
    <c:pageSetup orientation="landscape"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nl-NL"/>
              <a:t>Zwartkop
reproductie</a:t>
            </a:r>
          </a:p>
        </c:rich>
      </c:tx>
      <c:layout>
        <c:manualLayout>
          <c:xMode val="edge"/>
          <c:yMode val="edge"/>
          <c:x val="0.38244569258194261"/>
          <c:y val="1.98411443111095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622307023908701"/>
          <c:y val="0.15476250450499326"/>
          <c:w val="0.78167817759981373"/>
          <c:h val="0.73809809840842944"/>
        </c:manualLayout>
      </c:layout>
      <c:scatterChart>
        <c:scatterStyle val="lineMarker"/>
        <c:varyColors val="0"/>
        <c:ser>
          <c:idx val="0"/>
          <c:order val="0"/>
          <c:tx>
            <c:v>index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Pt>
            <c:idx val="0"/>
            <c:marker>
              <c:spPr>
                <a:solidFill>
                  <a:schemeClr val="bg1">
                    <a:lumMod val="65000"/>
                  </a:schemeClr>
                </a:solidFill>
                <a:ln>
                  <a:solidFill>
                    <a:srgbClr val="000000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E4AA-47E0-ADF8-B6D6203976A2}"/>
              </c:ext>
            </c:extLst>
          </c:dPt>
          <c:dPt>
            <c:idx val="1"/>
            <c:marker>
              <c:spPr>
                <a:solidFill>
                  <a:schemeClr val="bg1">
                    <a:lumMod val="65000"/>
                  </a:schemeClr>
                </a:solidFill>
                <a:ln>
                  <a:solidFill>
                    <a:srgbClr val="000000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E4AA-47E0-ADF8-B6D6203976A2}"/>
              </c:ext>
            </c:extLst>
          </c:dPt>
          <c:xVal>
            <c:numRef>
              <c:f>reproductie!$E$2:$AI$2</c:f>
              <c:numCache>
                <c:formatCode>General</c:formatCode>
                <c:ptCount val="31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  <c:pt idx="25">
                  <c:v>2019</c:v>
                </c:pt>
                <c:pt idx="26">
                  <c:v>2020</c:v>
                </c:pt>
                <c:pt idx="27">
                  <c:v>2021</c:v>
                </c:pt>
                <c:pt idx="28">
                  <c:v>2022</c:v>
                </c:pt>
                <c:pt idx="29">
                  <c:v>2023</c:v>
                </c:pt>
                <c:pt idx="30">
                  <c:v>2024</c:v>
                </c:pt>
              </c:numCache>
            </c:numRef>
          </c:xVal>
          <c:yVal>
            <c:numRef>
              <c:f>reproductie!$E$42:$AI$42</c:f>
              <c:numCache>
                <c:formatCode>0.00</c:formatCode>
                <c:ptCount val="31"/>
                <c:pt idx="0">
                  <c:v>1.5257836323759699</c:v>
                </c:pt>
                <c:pt idx="1">
                  <c:v>1.16789403556871</c:v>
                </c:pt>
                <c:pt idx="2">
                  <c:v>1.07433520152009</c:v>
                </c:pt>
                <c:pt idx="3">
                  <c:v>1.42418736807151</c:v>
                </c:pt>
                <c:pt idx="4">
                  <c:v>1.88464211546969</c:v>
                </c:pt>
                <c:pt idx="5">
                  <c:v>1.49849965283038</c:v>
                </c:pt>
                <c:pt idx="6">
                  <c:v>1.9149739934246901</c:v>
                </c:pt>
                <c:pt idx="7">
                  <c:v>1.09439924765446</c:v>
                </c:pt>
                <c:pt idx="8">
                  <c:v>2.0288037211845098</c:v>
                </c:pt>
                <c:pt idx="9">
                  <c:v>1.3021752380873099</c:v>
                </c:pt>
                <c:pt idx="10">
                  <c:v>1.85818965352725</c:v>
                </c:pt>
                <c:pt idx="11">
                  <c:v>1.5648212656612599</c:v>
                </c:pt>
                <c:pt idx="12">
                  <c:v>0.95148062820565604</c:v>
                </c:pt>
                <c:pt idx="13">
                  <c:v>1.2150451698340501</c:v>
                </c:pt>
                <c:pt idx="14">
                  <c:v>1.41887855947834</c:v>
                </c:pt>
                <c:pt idx="15">
                  <c:v>2.0378797980174501</c:v>
                </c:pt>
                <c:pt idx="16">
                  <c:v>1.47906287739099</c:v>
                </c:pt>
                <c:pt idx="17">
                  <c:v>1.44090880088438</c:v>
                </c:pt>
                <c:pt idx="18">
                  <c:v>1.20837043111153</c:v>
                </c:pt>
                <c:pt idx="19">
                  <c:v>1.08151470670935</c:v>
                </c:pt>
                <c:pt idx="20">
                  <c:v>1.7611499080940001</c:v>
                </c:pt>
                <c:pt idx="21">
                  <c:v>1.1688540177212099</c:v>
                </c:pt>
                <c:pt idx="22">
                  <c:v>0.906752961753169</c:v>
                </c:pt>
                <c:pt idx="23">
                  <c:v>1.9908083510314101</c:v>
                </c:pt>
                <c:pt idx="24">
                  <c:v>1.97495937080443</c:v>
                </c:pt>
                <c:pt idx="25">
                  <c:v>1.7308674540134401</c:v>
                </c:pt>
                <c:pt idx="26">
                  <c:v>1.18913262095408</c:v>
                </c:pt>
                <c:pt idx="27">
                  <c:v>0.97588381646214095</c:v>
                </c:pt>
                <c:pt idx="28">
                  <c:v>2.0915788825420298</c:v>
                </c:pt>
                <c:pt idx="29">
                  <c:v>1.7335980108009701</c:v>
                </c:pt>
                <c:pt idx="30">
                  <c:v>1.8851201406187501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4AA-47E0-ADF8-B6D6203976A2}"/>
            </c:ext>
          </c:extLst>
        </c:ser>
        <c:ser>
          <c:idx val="1"/>
          <c:order val="1"/>
          <c:spPr>
            <a:ln w="3175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reproductie!$E$2:$AI$2</c:f>
              <c:numCache>
                <c:formatCode>General</c:formatCode>
                <c:ptCount val="31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  <c:pt idx="25">
                  <c:v>2019</c:v>
                </c:pt>
                <c:pt idx="26">
                  <c:v>2020</c:v>
                </c:pt>
                <c:pt idx="27">
                  <c:v>2021</c:v>
                </c:pt>
                <c:pt idx="28">
                  <c:v>2022</c:v>
                </c:pt>
                <c:pt idx="29">
                  <c:v>2023</c:v>
                </c:pt>
                <c:pt idx="30">
                  <c:v>2024</c:v>
                </c:pt>
              </c:numCache>
            </c:numRef>
          </c:xVal>
          <c:yVal>
            <c:numRef>
              <c:f>reproductie!$E$43:$AI$43</c:f>
              <c:numCache>
                <c:formatCode>0.00</c:formatCode>
                <c:ptCount val="31"/>
                <c:pt idx="0">
                  <c:v>0.72024360861033399</c:v>
                </c:pt>
                <c:pt idx="1">
                  <c:v>0.629630917616396</c:v>
                </c:pt>
                <c:pt idx="2">
                  <c:v>0.60784210470045597</c:v>
                </c:pt>
                <c:pt idx="3">
                  <c:v>0.861372774793429</c:v>
                </c:pt>
                <c:pt idx="4">
                  <c:v>1.1608727889044199</c:v>
                </c:pt>
                <c:pt idx="5">
                  <c:v>0.92261090386580302</c:v>
                </c:pt>
                <c:pt idx="6">
                  <c:v>1.1835643198505299</c:v>
                </c:pt>
                <c:pt idx="7">
                  <c:v>0.645195512930818</c:v>
                </c:pt>
                <c:pt idx="8">
                  <c:v>1.25069766055748</c:v>
                </c:pt>
                <c:pt idx="9">
                  <c:v>0.80508387335759402</c:v>
                </c:pt>
                <c:pt idx="10">
                  <c:v>1.17486987339482</c:v>
                </c:pt>
                <c:pt idx="11">
                  <c:v>0.99499477465664599</c:v>
                </c:pt>
                <c:pt idx="12">
                  <c:v>0.59804983575628101</c:v>
                </c:pt>
                <c:pt idx="13">
                  <c:v>0.76157122694244395</c:v>
                </c:pt>
                <c:pt idx="14">
                  <c:v>0.89183499879970896</c:v>
                </c:pt>
                <c:pt idx="15">
                  <c:v>1.2756646422549101</c:v>
                </c:pt>
                <c:pt idx="16">
                  <c:v>0.94541515611172999</c:v>
                </c:pt>
                <c:pt idx="17">
                  <c:v>0.93014368677511206</c:v>
                </c:pt>
                <c:pt idx="18">
                  <c:v>0.77614232316271603</c:v>
                </c:pt>
                <c:pt idx="19">
                  <c:v>0.69049420519552196</c:v>
                </c:pt>
                <c:pt idx="20">
                  <c:v>1.1408101764748899</c:v>
                </c:pt>
                <c:pt idx="21">
                  <c:v>0.75701436029537805</c:v>
                </c:pt>
                <c:pt idx="22">
                  <c:v>0.58193016453241997</c:v>
                </c:pt>
                <c:pt idx="23">
                  <c:v>1.2909294189513401</c:v>
                </c:pt>
                <c:pt idx="24">
                  <c:v>1.2851970505252299</c:v>
                </c:pt>
                <c:pt idx="25">
                  <c:v>1.1326165974845801</c:v>
                </c:pt>
                <c:pt idx="26">
                  <c:v>0.77698911971979301</c:v>
                </c:pt>
                <c:pt idx="27">
                  <c:v>0.63307182297097297</c:v>
                </c:pt>
                <c:pt idx="28">
                  <c:v>1.3665752402189799</c:v>
                </c:pt>
                <c:pt idx="29">
                  <c:v>1.1242649140737699</c:v>
                </c:pt>
                <c:pt idx="30">
                  <c:v>1.21410535504141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4AA-47E0-ADF8-B6D6203976A2}"/>
            </c:ext>
          </c:extLst>
        </c:ser>
        <c:ser>
          <c:idx val="2"/>
          <c:order val="2"/>
          <c:spPr>
            <a:ln w="3175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reproductie!$E$2:$AI$2</c:f>
              <c:numCache>
                <c:formatCode>General</c:formatCode>
                <c:ptCount val="31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  <c:pt idx="25">
                  <c:v>2019</c:v>
                </c:pt>
                <c:pt idx="26">
                  <c:v>2020</c:v>
                </c:pt>
                <c:pt idx="27">
                  <c:v>2021</c:v>
                </c:pt>
                <c:pt idx="28">
                  <c:v>2022</c:v>
                </c:pt>
                <c:pt idx="29">
                  <c:v>2023</c:v>
                </c:pt>
                <c:pt idx="30">
                  <c:v>2024</c:v>
                </c:pt>
              </c:numCache>
            </c:numRef>
          </c:xVal>
          <c:yVal>
            <c:numRef>
              <c:f>reproductie!$E$44:$AI$44</c:f>
              <c:numCache>
                <c:formatCode>0.00</c:formatCode>
                <c:ptCount val="31"/>
                <c:pt idx="0">
                  <c:v>3.2222175144059002</c:v>
                </c:pt>
                <c:pt idx="1">
                  <c:v>2.1761506186399999</c:v>
                </c:pt>
                <c:pt idx="2">
                  <c:v>1.90584386200978</c:v>
                </c:pt>
                <c:pt idx="3">
                  <c:v>2.3724588531507398</c:v>
                </c:pt>
                <c:pt idx="4">
                  <c:v>3.0864858471813101</c:v>
                </c:pt>
                <c:pt idx="5">
                  <c:v>2.4536960492278599</c:v>
                </c:pt>
                <c:pt idx="6">
                  <c:v>3.1258569631064899</c:v>
                </c:pt>
                <c:pt idx="7">
                  <c:v>1.86572877180994</c:v>
                </c:pt>
                <c:pt idx="8">
                  <c:v>3.31974701334947</c:v>
                </c:pt>
                <c:pt idx="9">
                  <c:v>2.1226327391234099</c:v>
                </c:pt>
                <c:pt idx="10">
                  <c:v>2.9658966767731298</c:v>
                </c:pt>
                <c:pt idx="11">
                  <c:v>2.4835415362091502</c:v>
                </c:pt>
                <c:pt idx="12">
                  <c:v>1.5259095566774501</c:v>
                </c:pt>
                <c:pt idx="13">
                  <c:v>1.9542192507078699</c:v>
                </c:pt>
                <c:pt idx="14">
                  <c:v>2.2765129748644299</c:v>
                </c:pt>
                <c:pt idx="15">
                  <c:v>3.2849409632111102</c:v>
                </c:pt>
                <c:pt idx="16">
                  <c:v>2.3354386427082399</c:v>
                </c:pt>
                <c:pt idx="17">
                  <c:v>2.2538402241664501</c:v>
                </c:pt>
                <c:pt idx="18">
                  <c:v>1.89881089978525</c:v>
                </c:pt>
                <c:pt idx="19">
                  <c:v>1.7088592381113801</c:v>
                </c:pt>
                <c:pt idx="20">
                  <c:v>2.7461930324250199</c:v>
                </c:pt>
                <c:pt idx="21">
                  <c:v>1.8222003273056899</c:v>
                </c:pt>
                <c:pt idx="22">
                  <c:v>1.42569656938186</c:v>
                </c:pt>
                <c:pt idx="23">
                  <c:v>3.1017656354616401</c:v>
                </c:pt>
                <c:pt idx="24">
                  <c:v>3.0665817091664</c:v>
                </c:pt>
                <c:pt idx="25">
                  <c:v>2.6728755984237602</c:v>
                </c:pt>
                <c:pt idx="26">
                  <c:v>1.83840246986316</c:v>
                </c:pt>
                <c:pt idx="27">
                  <c:v>1.5184941568463499</c:v>
                </c:pt>
                <c:pt idx="28">
                  <c:v>3.2354165698009698</c:v>
                </c:pt>
                <c:pt idx="29">
                  <c:v>2.7001272235073501</c:v>
                </c:pt>
                <c:pt idx="30">
                  <c:v>2.9557158433091999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4AA-47E0-ADF8-B6D6203976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99768896"/>
        <c:axId val="699774776"/>
      </c:scatterChart>
      <c:valAx>
        <c:axId val="699768896"/>
        <c:scaling>
          <c:orientation val="minMax"/>
          <c:max val="2024"/>
          <c:min val="1996"/>
        </c:scaling>
        <c:delete val="0"/>
        <c:axPos val="b"/>
        <c:numFmt formatCode="General" sourceLinked="1"/>
        <c:majorTickMark val="out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699774776"/>
        <c:crosses val="autoZero"/>
        <c:crossBetween val="midCat"/>
        <c:majorUnit val="3"/>
        <c:minorUnit val="1"/>
      </c:valAx>
      <c:valAx>
        <c:axId val="699774776"/>
        <c:scaling>
          <c:orientation val="minMax"/>
          <c:max val="4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l-NL"/>
                  <a:t>reproductie-index</a:t>
                </a:r>
              </a:p>
            </c:rich>
          </c:tx>
          <c:layout>
            <c:manualLayout>
              <c:xMode val="edge"/>
              <c:yMode val="edge"/>
              <c:x val="1.5673859880142971E-2"/>
              <c:y val="0.34127107474011165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699768896"/>
        <c:crosses val="autoZero"/>
        <c:crossBetween val="midCat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4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NL"/>
    </a:p>
  </c:txPr>
  <c:printSettings>
    <c:headerFooter alignWithMargins="0"/>
    <c:pageMargins b="1" l="0.75" r="0.75" t="1" header="0.5" footer="0.5"/>
    <c:pageSetup orientation="landscape"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nl-NL" sz="800" b="0" i="0" u="none" strike="noStrike" baseline="0">
                <a:effectLst/>
              </a:rPr>
              <a:t>Zwartkop</a:t>
            </a:r>
            <a:r>
              <a:rPr lang="nl-NL"/>
              <a:t>
overleving adult</a:t>
            </a:r>
          </a:p>
        </c:rich>
      </c:tx>
      <c:layout>
        <c:manualLayout>
          <c:xMode val="edge"/>
          <c:yMode val="edge"/>
          <c:x val="0.36081355809905208"/>
          <c:y val="1.984161070775243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937499999999999"/>
          <c:y val="0.15476250450499326"/>
          <c:w val="0.76875000000000004"/>
          <c:h val="0.73809809840842944"/>
        </c:manualLayout>
      </c:layout>
      <c:scatterChart>
        <c:scatterStyle val="lineMarker"/>
        <c:varyColors val="0"/>
        <c:ser>
          <c:idx val="0"/>
          <c:order val="0"/>
          <c:tx>
            <c:v>index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Pt>
            <c:idx val="1"/>
            <c:marker>
              <c:spPr>
                <a:solidFill>
                  <a:schemeClr val="bg1">
                    <a:lumMod val="65000"/>
                  </a:schemeClr>
                </a:solidFill>
                <a:ln>
                  <a:solidFill>
                    <a:srgbClr val="000000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6217-484A-BF79-197974FE47CB}"/>
              </c:ext>
            </c:extLst>
          </c:dPt>
          <c:xVal>
            <c:numRef>
              <c:f>'overleving ad'!$E$2:$AH$2</c:f>
              <c:numCache>
                <c:formatCode>General</c:formatCode>
                <c:ptCount val="30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  <c:pt idx="25">
                  <c:v>2019</c:v>
                </c:pt>
                <c:pt idx="26">
                  <c:v>2020</c:v>
                </c:pt>
                <c:pt idx="27">
                  <c:v>2021</c:v>
                </c:pt>
                <c:pt idx="28">
                  <c:v>2022</c:v>
                </c:pt>
                <c:pt idx="29">
                  <c:v>2023</c:v>
                </c:pt>
              </c:numCache>
            </c:numRef>
          </c:xVal>
          <c:yVal>
            <c:numRef>
              <c:f>'overleving ad'!$E$42:$AH$42</c:f>
              <c:numCache>
                <c:formatCode>0.00</c:formatCode>
                <c:ptCount val="30"/>
                <c:pt idx="1">
                  <c:v>0.3958354</c:v>
                </c:pt>
                <c:pt idx="2">
                  <c:v>0.3958913</c:v>
                </c:pt>
                <c:pt idx="3">
                  <c:v>0.47441759999999999</c:v>
                </c:pt>
                <c:pt idx="4">
                  <c:v>0.37419920000000001</c:v>
                </c:pt>
                <c:pt idx="5">
                  <c:v>0.3532498</c:v>
                </c:pt>
                <c:pt idx="6">
                  <c:v>0.3675581</c:v>
                </c:pt>
                <c:pt idx="7">
                  <c:v>0.31918089999999999</c:v>
                </c:pt>
                <c:pt idx="8">
                  <c:v>0.40213520000000003</c:v>
                </c:pt>
                <c:pt idx="9">
                  <c:v>0.53017539999999996</c:v>
                </c:pt>
                <c:pt idx="10">
                  <c:v>0.2442724</c:v>
                </c:pt>
                <c:pt idx="11">
                  <c:v>0.27431030000000001</c:v>
                </c:pt>
                <c:pt idx="12">
                  <c:v>0.33633960000000002</c:v>
                </c:pt>
                <c:pt idx="13">
                  <c:v>0.3536822</c:v>
                </c:pt>
                <c:pt idx="14">
                  <c:v>0.35896</c:v>
                </c:pt>
                <c:pt idx="15">
                  <c:v>0.38715899999999998</c:v>
                </c:pt>
                <c:pt idx="16">
                  <c:v>0.46367940000000002</c:v>
                </c:pt>
                <c:pt idx="17">
                  <c:v>0.35062749999999998</c:v>
                </c:pt>
                <c:pt idx="18">
                  <c:v>0.37049009999999999</c:v>
                </c:pt>
                <c:pt idx="19">
                  <c:v>0.4500595</c:v>
                </c:pt>
                <c:pt idx="20">
                  <c:v>0.51203880000000002</c:v>
                </c:pt>
                <c:pt idx="21">
                  <c:v>0.36722480000000002</c:v>
                </c:pt>
                <c:pt idx="22">
                  <c:v>0.40008159999999998</c:v>
                </c:pt>
                <c:pt idx="23">
                  <c:v>0.49040590000000001</c:v>
                </c:pt>
                <c:pt idx="24">
                  <c:v>0.43287310000000001</c:v>
                </c:pt>
                <c:pt idx="25">
                  <c:v>0.47827710000000001</c:v>
                </c:pt>
                <c:pt idx="26">
                  <c:v>0.37786809999999998</c:v>
                </c:pt>
                <c:pt idx="27">
                  <c:v>0.48167450000000001</c:v>
                </c:pt>
                <c:pt idx="28">
                  <c:v>0.3220401</c:v>
                </c:pt>
                <c:pt idx="29">
                  <c:v>0.48036479999999998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217-484A-BF79-197974FE47CB}"/>
            </c:ext>
          </c:extLst>
        </c:ser>
        <c:ser>
          <c:idx val="1"/>
          <c:order val="1"/>
          <c:tx>
            <c:v>lower</c:v>
          </c:tx>
          <c:spPr>
            <a:ln w="3175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'overleving ad'!$E$2:$AH$2</c:f>
              <c:numCache>
                <c:formatCode>General</c:formatCode>
                <c:ptCount val="30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  <c:pt idx="25">
                  <c:v>2019</c:v>
                </c:pt>
                <c:pt idx="26">
                  <c:v>2020</c:v>
                </c:pt>
                <c:pt idx="27">
                  <c:v>2021</c:v>
                </c:pt>
                <c:pt idx="28">
                  <c:v>2022</c:v>
                </c:pt>
                <c:pt idx="29">
                  <c:v>2023</c:v>
                </c:pt>
              </c:numCache>
            </c:numRef>
          </c:xVal>
          <c:yVal>
            <c:numRef>
              <c:f>'overleving ad'!$E$43:$AH$43</c:f>
              <c:numCache>
                <c:formatCode>0.00</c:formatCode>
                <c:ptCount val="30"/>
                <c:pt idx="1">
                  <c:v>0.1148957</c:v>
                </c:pt>
                <c:pt idx="2">
                  <c:v>0.19144369999999999</c:v>
                </c:pt>
                <c:pt idx="3">
                  <c:v>0.28927330000000001</c:v>
                </c:pt>
                <c:pt idx="4">
                  <c:v>0.2342418</c:v>
                </c:pt>
                <c:pt idx="5">
                  <c:v>0.21916620000000001</c:v>
                </c:pt>
                <c:pt idx="6">
                  <c:v>0.2262653</c:v>
                </c:pt>
                <c:pt idx="7">
                  <c:v>0.17060810000000001</c:v>
                </c:pt>
                <c:pt idx="8">
                  <c:v>0.23334070000000001</c:v>
                </c:pt>
                <c:pt idx="9">
                  <c:v>0.33459410000000001</c:v>
                </c:pt>
                <c:pt idx="10">
                  <c:v>0.15003440000000001</c:v>
                </c:pt>
                <c:pt idx="11">
                  <c:v>0.1763016</c:v>
                </c:pt>
                <c:pt idx="12">
                  <c:v>0.22338920000000001</c:v>
                </c:pt>
                <c:pt idx="13">
                  <c:v>0.23910529999999999</c:v>
                </c:pt>
                <c:pt idx="14">
                  <c:v>0.23867099999999999</c:v>
                </c:pt>
                <c:pt idx="15">
                  <c:v>0.26219520000000002</c:v>
                </c:pt>
                <c:pt idx="16">
                  <c:v>0.33542660000000002</c:v>
                </c:pt>
                <c:pt idx="17">
                  <c:v>0.26216539999999999</c:v>
                </c:pt>
                <c:pt idx="18">
                  <c:v>0.28171059999999998</c:v>
                </c:pt>
                <c:pt idx="19">
                  <c:v>0.34479850000000001</c:v>
                </c:pt>
                <c:pt idx="20">
                  <c:v>0.40444449999999998</c:v>
                </c:pt>
                <c:pt idx="21">
                  <c:v>0.28886040000000002</c:v>
                </c:pt>
                <c:pt idx="22">
                  <c:v>0.31424039999999998</c:v>
                </c:pt>
                <c:pt idx="23">
                  <c:v>0.38560680000000003</c:v>
                </c:pt>
                <c:pt idx="24">
                  <c:v>0.34830030000000001</c:v>
                </c:pt>
                <c:pt idx="25">
                  <c:v>0.39510390000000001</c:v>
                </c:pt>
                <c:pt idx="26">
                  <c:v>0.31206679999999998</c:v>
                </c:pt>
                <c:pt idx="27">
                  <c:v>0.39553539999999998</c:v>
                </c:pt>
                <c:pt idx="28">
                  <c:v>0.25357659999999999</c:v>
                </c:pt>
                <c:pt idx="29">
                  <c:v>0.37024820000000003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217-484A-BF79-197974FE47CB}"/>
            </c:ext>
          </c:extLst>
        </c:ser>
        <c:ser>
          <c:idx val="2"/>
          <c:order val="2"/>
          <c:tx>
            <c:v>upper</c:v>
          </c:tx>
          <c:spPr>
            <a:ln w="3175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'overleving ad'!$E$2:$AH$2</c:f>
              <c:numCache>
                <c:formatCode>General</c:formatCode>
                <c:ptCount val="30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  <c:pt idx="25">
                  <c:v>2019</c:v>
                </c:pt>
                <c:pt idx="26">
                  <c:v>2020</c:v>
                </c:pt>
                <c:pt idx="27">
                  <c:v>2021</c:v>
                </c:pt>
                <c:pt idx="28">
                  <c:v>2022</c:v>
                </c:pt>
                <c:pt idx="29">
                  <c:v>2023</c:v>
                </c:pt>
              </c:numCache>
            </c:numRef>
          </c:xVal>
          <c:yVal>
            <c:numRef>
              <c:f>'overleving ad'!$E$44:$AH$44</c:f>
              <c:numCache>
                <c:formatCode>0.00</c:formatCode>
                <c:ptCount val="30"/>
                <c:pt idx="1">
                  <c:v>0.76780959999999998</c:v>
                </c:pt>
                <c:pt idx="2">
                  <c:v>0.64460949999999995</c:v>
                </c:pt>
                <c:pt idx="3">
                  <c:v>0.66687359999999996</c:v>
                </c:pt>
                <c:pt idx="4">
                  <c:v>0.5389273</c:v>
                </c:pt>
                <c:pt idx="5">
                  <c:v>0.51523589999999997</c:v>
                </c:pt>
                <c:pt idx="6">
                  <c:v>0.53596460000000001</c:v>
                </c:pt>
                <c:pt idx="7">
                  <c:v>0.5165556</c:v>
                </c:pt>
                <c:pt idx="8">
                  <c:v>0.59782020000000002</c:v>
                </c:pt>
                <c:pt idx="9">
                  <c:v>0.71690810000000005</c:v>
                </c:pt>
                <c:pt idx="10">
                  <c:v>0.37180930000000001</c:v>
                </c:pt>
                <c:pt idx="11">
                  <c:v>0.4003236</c:v>
                </c:pt>
                <c:pt idx="12">
                  <c:v>0.47171160000000001</c:v>
                </c:pt>
                <c:pt idx="13">
                  <c:v>0.48795369999999999</c:v>
                </c:pt>
                <c:pt idx="14">
                  <c:v>0.50005440000000001</c:v>
                </c:pt>
                <c:pt idx="15">
                  <c:v>0.52898000000000001</c:v>
                </c:pt>
                <c:pt idx="16">
                  <c:v>0.59692400000000001</c:v>
                </c:pt>
                <c:pt idx="17">
                  <c:v>0.45070559999999998</c:v>
                </c:pt>
                <c:pt idx="18">
                  <c:v>0.46898050000000002</c:v>
                </c:pt>
                <c:pt idx="19">
                  <c:v>0.55999019999999999</c:v>
                </c:pt>
                <c:pt idx="20">
                  <c:v>0.618529</c:v>
                </c:pt>
                <c:pt idx="21">
                  <c:v>0.45329730000000001</c:v>
                </c:pt>
                <c:pt idx="22">
                  <c:v>0.49253010000000003</c:v>
                </c:pt>
                <c:pt idx="23">
                  <c:v>0.59605509999999995</c:v>
                </c:pt>
                <c:pt idx="24">
                  <c:v>0.52154710000000004</c:v>
                </c:pt>
                <c:pt idx="25">
                  <c:v>0.56267250000000002</c:v>
                </c:pt>
                <c:pt idx="26">
                  <c:v>0.44849850000000002</c:v>
                </c:pt>
                <c:pt idx="27">
                  <c:v>0.56891689999999995</c:v>
                </c:pt>
                <c:pt idx="28">
                  <c:v>0.39910459999999998</c:v>
                </c:pt>
                <c:pt idx="29">
                  <c:v>0.59242269999999997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217-484A-BF79-197974FE47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99765368"/>
        <c:axId val="699773600"/>
      </c:scatterChart>
      <c:valAx>
        <c:axId val="699765368"/>
        <c:scaling>
          <c:orientation val="minMax"/>
          <c:max val="2023"/>
          <c:min val="1996"/>
        </c:scaling>
        <c:delete val="0"/>
        <c:axPos val="b"/>
        <c:numFmt formatCode="General" sourceLinked="1"/>
        <c:majorTickMark val="out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699773600"/>
        <c:crosses val="autoZero"/>
        <c:crossBetween val="midCat"/>
        <c:majorUnit val="3"/>
        <c:minorUnit val="1"/>
      </c:valAx>
      <c:valAx>
        <c:axId val="699773600"/>
        <c:scaling>
          <c:orientation val="minMax"/>
          <c:max val="1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l-NL"/>
                  <a:t>jaarlijkse overlevingskans</a:t>
                </a:r>
              </a:p>
            </c:rich>
          </c:tx>
          <c:layout>
            <c:manualLayout>
              <c:xMode val="edge"/>
              <c:yMode val="edge"/>
              <c:x val="1.5625E-2"/>
              <c:y val="0.24278556089579711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699765368"/>
        <c:crosses val="autoZero"/>
        <c:crossBetween val="midCat"/>
        <c:majorUnit val="0.2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4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NL"/>
    </a:p>
  </c:txPr>
  <c:printSettings>
    <c:headerFooter alignWithMargins="0"/>
    <c:pageMargins b="1" l="0.75" r="0.75" t="1" header="0.5" footer="0.5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nl-NL" sz="800" b="0" i="0" u="none" strike="noStrike" baseline="0">
                <a:effectLst/>
              </a:rPr>
              <a:t>Zwartkop</a:t>
            </a:r>
            <a:r>
              <a:rPr lang="nl-NL"/>
              <a:t>
overleving eerstejaars</a:t>
            </a:r>
          </a:p>
        </c:rich>
      </c:tx>
      <c:layout>
        <c:manualLayout>
          <c:xMode val="edge"/>
          <c:yMode val="edge"/>
          <c:x val="0.36081355809905208"/>
          <c:y val="1.984161070775243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937499999999999"/>
          <c:y val="0.15476250450499326"/>
          <c:w val="0.76875000000000004"/>
          <c:h val="0.73809809840842944"/>
        </c:manualLayout>
      </c:layout>
      <c:scatterChart>
        <c:scatterStyle val="lineMarker"/>
        <c:varyColors val="0"/>
        <c:ser>
          <c:idx val="0"/>
          <c:order val="0"/>
          <c:tx>
            <c:v>index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Pt>
            <c:idx val="0"/>
            <c:marker>
              <c:spPr>
                <a:solidFill>
                  <a:schemeClr val="bg1">
                    <a:lumMod val="65000"/>
                  </a:schemeClr>
                </a:solidFill>
                <a:ln>
                  <a:solidFill>
                    <a:srgbClr val="000000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BDC2-43EE-95D5-E5515110FDDF}"/>
              </c:ext>
            </c:extLst>
          </c:dPt>
          <c:xVal>
            <c:numRef>
              <c:f>'overleving juv'!$E$2:$AH$2</c:f>
              <c:numCache>
                <c:formatCode>General</c:formatCode>
                <c:ptCount val="30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  <c:pt idx="25">
                  <c:v>2019</c:v>
                </c:pt>
                <c:pt idx="26">
                  <c:v>2020</c:v>
                </c:pt>
                <c:pt idx="27">
                  <c:v>2021</c:v>
                </c:pt>
                <c:pt idx="28">
                  <c:v>2022</c:v>
                </c:pt>
                <c:pt idx="29">
                  <c:v>2023</c:v>
                </c:pt>
              </c:numCache>
            </c:numRef>
          </c:xVal>
          <c:yVal>
            <c:numRef>
              <c:f>'overleving juv'!$E$42:$AH$42</c:f>
              <c:numCache>
                <c:formatCode>0.00</c:formatCode>
                <c:ptCount val="30"/>
                <c:pt idx="2">
                  <c:v>9.78411E-2</c:v>
                </c:pt>
                <c:pt idx="3">
                  <c:v>6.9566500000000003E-2</c:v>
                </c:pt>
                <c:pt idx="4">
                  <c:v>5.3146600000000002E-2</c:v>
                </c:pt>
                <c:pt idx="5">
                  <c:v>7.7298400000000003E-2</c:v>
                </c:pt>
                <c:pt idx="8">
                  <c:v>6.06318E-2</c:v>
                </c:pt>
                <c:pt idx="14">
                  <c:v>7.61965E-2</c:v>
                </c:pt>
                <c:pt idx="15">
                  <c:v>6.6582600000000006E-2</c:v>
                </c:pt>
                <c:pt idx="16">
                  <c:v>9.3517299999999998E-2</c:v>
                </c:pt>
                <c:pt idx="17">
                  <c:v>0.1066565</c:v>
                </c:pt>
                <c:pt idx="18">
                  <c:v>5.3629599999999999E-2</c:v>
                </c:pt>
                <c:pt idx="19">
                  <c:v>0.1004181</c:v>
                </c:pt>
                <c:pt idx="20">
                  <c:v>0.1034728</c:v>
                </c:pt>
                <c:pt idx="21">
                  <c:v>5.4718099999999999E-2</c:v>
                </c:pt>
                <c:pt idx="22">
                  <c:v>7.5799900000000003E-2</c:v>
                </c:pt>
                <c:pt idx="23">
                  <c:v>0.1063253</c:v>
                </c:pt>
                <c:pt idx="24">
                  <c:v>9.0049000000000004E-2</c:v>
                </c:pt>
                <c:pt idx="25">
                  <c:v>7.4626999999999999E-2</c:v>
                </c:pt>
                <c:pt idx="26">
                  <c:v>7.8891600000000006E-2</c:v>
                </c:pt>
                <c:pt idx="27">
                  <c:v>6.3626699999999994E-2</c:v>
                </c:pt>
                <c:pt idx="28">
                  <c:v>5.4193900000000003E-2</c:v>
                </c:pt>
                <c:pt idx="29">
                  <c:v>9.0616100000000005E-2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DC2-43EE-95D5-E5515110FDDF}"/>
            </c:ext>
          </c:extLst>
        </c:ser>
        <c:ser>
          <c:idx val="1"/>
          <c:order val="1"/>
          <c:tx>
            <c:v>lower</c:v>
          </c:tx>
          <c:spPr>
            <a:ln w="3175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'overleving juv'!$E$2:$AH$2</c:f>
              <c:numCache>
                <c:formatCode>General</c:formatCode>
                <c:ptCount val="30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  <c:pt idx="25">
                  <c:v>2019</c:v>
                </c:pt>
                <c:pt idx="26">
                  <c:v>2020</c:v>
                </c:pt>
                <c:pt idx="27">
                  <c:v>2021</c:v>
                </c:pt>
                <c:pt idx="28">
                  <c:v>2022</c:v>
                </c:pt>
                <c:pt idx="29">
                  <c:v>2023</c:v>
                </c:pt>
              </c:numCache>
            </c:numRef>
          </c:xVal>
          <c:yVal>
            <c:numRef>
              <c:f>'overleving juv'!$E$43:$AH$43</c:f>
              <c:numCache>
                <c:formatCode>0.00</c:formatCode>
                <c:ptCount val="30"/>
                <c:pt idx="2">
                  <c:v>4.2916599999999999E-2</c:v>
                </c:pt>
                <c:pt idx="3">
                  <c:v>3.4088800000000002E-2</c:v>
                </c:pt>
                <c:pt idx="4">
                  <c:v>2.7114300000000001E-2</c:v>
                </c:pt>
                <c:pt idx="5">
                  <c:v>4.1888099999999998E-2</c:v>
                </c:pt>
                <c:pt idx="8">
                  <c:v>3.0953600000000001E-2</c:v>
                </c:pt>
                <c:pt idx="14">
                  <c:v>4.1362400000000001E-2</c:v>
                </c:pt>
                <c:pt idx="15">
                  <c:v>3.7139800000000001E-2</c:v>
                </c:pt>
                <c:pt idx="16">
                  <c:v>5.9775000000000002E-2</c:v>
                </c:pt>
                <c:pt idx="17">
                  <c:v>7.3325399999999999E-2</c:v>
                </c:pt>
                <c:pt idx="18">
                  <c:v>3.06681E-2</c:v>
                </c:pt>
                <c:pt idx="19">
                  <c:v>6.4335699999999996E-2</c:v>
                </c:pt>
                <c:pt idx="20">
                  <c:v>7.2887099999999996E-2</c:v>
                </c:pt>
                <c:pt idx="21">
                  <c:v>3.2980700000000002E-2</c:v>
                </c:pt>
                <c:pt idx="22">
                  <c:v>4.6386200000000002E-2</c:v>
                </c:pt>
                <c:pt idx="23">
                  <c:v>7.7257699999999999E-2</c:v>
                </c:pt>
                <c:pt idx="24">
                  <c:v>6.5681600000000007E-2</c:v>
                </c:pt>
                <c:pt idx="25">
                  <c:v>5.36979E-2</c:v>
                </c:pt>
                <c:pt idx="26">
                  <c:v>5.5923100000000003E-2</c:v>
                </c:pt>
                <c:pt idx="27">
                  <c:v>3.8852900000000003E-2</c:v>
                </c:pt>
                <c:pt idx="28">
                  <c:v>3.6330500000000002E-2</c:v>
                </c:pt>
                <c:pt idx="29">
                  <c:v>6.0480399999999997E-2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DC2-43EE-95D5-E5515110FDDF}"/>
            </c:ext>
          </c:extLst>
        </c:ser>
        <c:ser>
          <c:idx val="2"/>
          <c:order val="2"/>
          <c:tx>
            <c:v>upper</c:v>
          </c:tx>
          <c:spPr>
            <a:ln w="3175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'overleving juv'!$E$2:$AH$2</c:f>
              <c:numCache>
                <c:formatCode>General</c:formatCode>
                <c:ptCount val="30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  <c:pt idx="25">
                  <c:v>2019</c:v>
                </c:pt>
                <c:pt idx="26">
                  <c:v>2020</c:v>
                </c:pt>
                <c:pt idx="27">
                  <c:v>2021</c:v>
                </c:pt>
                <c:pt idx="28">
                  <c:v>2022</c:v>
                </c:pt>
                <c:pt idx="29">
                  <c:v>2023</c:v>
                </c:pt>
              </c:numCache>
            </c:numRef>
          </c:xVal>
          <c:yVal>
            <c:numRef>
              <c:f>'overleving juv'!$E$44:$AH$44</c:f>
              <c:numCache>
                <c:formatCode>0.00</c:formatCode>
                <c:ptCount val="30"/>
                <c:pt idx="2">
                  <c:v>0.20779629999999999</c:v>
                </c:pt>
                <c:pt idx="3">
                  <c:v>0.13674020000000001</c:v>
                </c:pt>
                <c:pt idx="4">
                  <c:v>0.1015633</c:v>
                </c:pt>
                <c:pt idx="5">
                  <c:v>0.13832130000000001</c:v>
                </c:pt>
                <c:pt idx="8">
                  <c:v>0.11537749999999999</c:v>
                </c:pt>
                <c:pt idx="14">
                  <c:v>0.13619899999999999</c:v>
                </c:pt>
                <c:pt idx="15">
                  <c:v>0.1165414</c:v>
                </c:pt>
                <c:pt idx="16">
                  <c:v>0.1434018</c:v>
                </c:pt>
                <c:pt idx="17">
                  <c:v>0.152643</c:v>
                </c:pt>
                <c:pt idx="18">
                  <c:v>9.2148499999999994E-2</c:v>
                </c:pt>
                <c:pt idx="19">
                  <c:v>0.153419</c:v>
                </c:pt>
                <c:pt idx="20">
                  <c:v>0.1448875</c:v>
                </c:pt>
                <c:pt idx="21">
                  <c:v>8.9456999999999995E-2</c:v>
                </c:pt>
                <c:pt idx="22">
                  <c:v>0.121489</c:v>
                </c:pt>
                <c:pt idx="23">
                  <c:v>0.1446153</c:v>
                </c:pt>
                <c:pt idx="24">
                  <c:v>0.12227349999999999</c:v>
                </c:pt>
                <c:pt idx="25">
                  <c:v>0.1028269</c:v>
                </c:pt>
                <c:pt idx="26">
                  <c:v>0.1101926</c:v>
                </c:pt>
                <c:pt idx="27">
                  <c:v>0.1025122</c:v>
                </c:pt>
                <c:pt idx="28">
                  <c:v>8.0110500000000001E-2</c:v>
                </c:pt>
                <c:pt idx="29">
                  <c:v>0.1336319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DC2-43EE-95D5-E5515110FD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99773208"/>
        <c:axId val="699769680"/>
      </c:scatterChart>
      <c:valAx>
        <c:axId val="699773208"/>
        <c:scaling>
          <c:orientation val="minMax"/>
          <c:max val="2023"/>
          <c:min val="1996"/>
        </c:scaling>
        <c:delete val="0"/>
        <c:axPos val="b"/>
        <c:numFmt formatCode="General" sourceLinked="1"/>
        <c:majorTickMark val="out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699769680"/>
        <c:crosses val="autoZero"/>
        <c:crossBetween val="midCat"/>
        <c:majorUnit val="3"/>
        <c:minorUnit val="1"/>
      </c:valAx>
      <c:valAx>
        <c:axId val="699769680"/>
        <c:scaling>
          <c:orientation val="minMax"/>
          <c:max val="0.4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l-NL"/>
                  <a:t>jaarlijkse overlevingskans</a:t>
                </a:r>
              </a:p>
            </c:rich>
          </c:tx>
          <c:layout>
            <c:manualLayout>
              <c:xMode val="edge"/>
              <c:yMode val="edge"/>
              <c:x val="1.5625E-2"/>
              <c:y val="0.24278556089579711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699773208"/>
        <c:crosses val="autoZero"/>
        <c:crossBetween val="midCat"/>
        <c:majorUnit val="0.1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4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NL"/>
    </a:p>
  </c:txPr>
  <c:printSettings>
    <c:headerFooter alignWithMargins="0"/>
    <c:pageMargins b="1" l="0.75" r="0.75" t="1" header="0.5" footer="0.5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nl-NL"/>
              <a:t>Tjiftjaf
reproductie</a:t>
            </a:r>
          </a:p>
        </c:rich>
      </c:tx>
      <c:layout>
        <c:manualLayout>
          <c:xMode val="edge"/>
          <c:yMode val="edge"/>
          <c:x val="0.38244569258194261"/>
          <c:y val="1.98411443111095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622307023908701"/>
          <c:y val="0.15476250450499326"/>
          <c:w val="0.78167817759981373"/>
          <c:h val="0.73809809840842944"/>
        </c:manualLayout>
      </c:layout>
      <c:scatterChart>
        <c:scatterStyle val="lineMarker"/>
        <c:varyColors val="0"/>
        <c:ser>
          <c:idx val="0"/>
          <c:order val="0"/>
          <c:tx>
            <c:v>index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Pt>
            <c:idx val="0"/>
            <c:marker>
              <c:spPr>
                <a:solidFill>
                  <a:schemeClr val="bg1">
                    <a:lumMod val="65000"/>
                  </a:schemeClr>
                </a:solidFill>
                <a:ln>
                  <a:solidFill>
                    <a:srgbClr val="000000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8BA0-4494-9184-3813F8D07880}"/>
              </c:ext>
            </c:extLst>
          </c:dPt>
          <c:dPt>
            <c:idx val="1"/>
            <c:marker>
              <c:spPr>
                <a:solidFill>
                  <a:schemeClr val="bg1">
                    <a:lumMod val="65000"/>
                  </a:schemeClr>
                </a:solidFill>
                <a:ln>
                  <a:solidFill>
                    <a:srgbClr val="000000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8BA0-4494-9184-3813F8D07880}"/>
              </c:ext>
            </c:extLst>
          </c:dPt>
          <c:xVal>
            <c:numRef>
              <c:f>reproductie!$E$2:$AI$2</c:f>
              <c:numCache>
                <c:formatCode>General</c:formatCode>
                <c:ptCount val="31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  <c:pt idx="25">
                  <c:v>2019</c:v>
                </c:pt>
                <c:pt idx="26">
                  <c:v>2020</c:v>
                </c:pt>
                <c:pt idx="27">
                  <c:v>2021</c:v>
                </c:pt>
                <c:pt idx="28">
                  <c:v>2022</c:v>
                </c:pt>
                <c:pt idx="29">
                  <c:v>2023</c:v>
                </c:pt>
                <c:pt idx="30">
                  <c:v>2024</c:v>
                </c:pt>
              </c:numCache>
            </c:numRef>
          </c:xVal>
          <c:yVal>
            <c:numRef>
              <c:f>reproductie!$E$45:$AI$45</c:f>
              <c:numCache>
                <c:formatCode>0.00</c:formatCode>
                <c:ptCount val="31"/>
                <c:pt idx="0">
                  <c:v>0.86630914220666</c:v>
                </c:pt>
                <c:pt idx="1">
                  <c:v>1.50688070999936</c:v>
                </c:pt>
                <c:pt idx="2">
                  <c:v>1.5210411282332399</c:v>
                </c:pt>
                <c:pt idx="3">
                  <c:v>1.5167836325609001</c:v>
                </c:pt>
                <c:pt idx="4">
                  <c:v>1.3907413654451199</c:v>
                </c:pt>
                <c:pt idx="5">
                  <c:v>1.0265752499993599</c:v>
                </c:pt>
                <c:pt idx="6">
                  <c:v>1.45559016174636</c:v>
                </c:pt>
                <c:pt idx="7">
                  <c:v>1.39580642248554</c:v>
                </c:pt>
                <c:pt idx="8">
                  <c:v>1.70121059665742</c:v>
                </c:pt>
                <c:pt idx="9">
                  <c:v>1.38729372223301</c:v>
                </c:pt>
                <c:pt idx="10">
                  <c:v>1.6252522549317401</c:v>
                </c:pt>
                <c:pt idx="11">
                  <c:v>1.7138321057947501</c:v>
                </c:pt>
                <c:pt idx="12">
                  <c:v>1.4660301188973699</c:v>
                </c:pt>
                <c:pt idx="13">
                  <c:v>1.2832371336333901</c:v>
                </c:pt>
                <c:pt idx="14">
                  <c:v>1.6615121242717099</c:v>
                </c:pt>
                <c:pt idx="15">
                  <c:v>2.03413543298843</c:v>
                </c:pt>
                <c:pt idx="16">
                  <c:v>1.6553340550176301</c:v>
                </c:pt>
                <c:pt idx="17">
                  <c:v>1.87508390935696</c:v>
                </c:pt>
                <c:pt idx="18">
                  <c:v>1.44713948131867</c:v>
                </c:pt>
                <c:pt idx="19">
                  <c:v>0.93039486588625697</c:v>
                </c:pt>
                <c:pt idx="20">
                  <c:v>1.5267181270819199</c:v>
                </c:pt>
                <c:pt idx="21">
                  <c:v>1.34644618465801</c:v>
                </c:pt>
                <c:pt idx="22">
                  <c:v>1.15217942334975</c:v>
                </c:pt>
                <c:pt idx="23">
                  <c:v>1.7355636934732801</c:v>
                </c:pt>
                <c:pt idx="24">
                  <c:v>1.6771620524428501</c:v>
                </c:pt>
                <c:pt idx="25">
                  <c:v>1.65516545239214</c:v>
                </c:pt>
                <c:pt idx="26">
                  <c:v>1.45926831710559</c:v>
                </c:pt>
                <c:pt idx="27">
                  <c:v>1.17555881996805</c:v>
                </c:pt>
                <c:pt idx="28">
                  <c:v>1.46174820804829</c:v>
                </c:pt>
                <c:pt idx="29">
                  <c:v>1.28881963972868</c:v>
                </c:pt>
                <c:pt idx="30">
                  <c:v>1.7658303542939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BA0-4494-9184-3813F8D07880}"/>
            </c:ext>
          </c:extLst>
        </c:ser>
        <c:ser>
          <c:idx val="1"/>
          <c:order val="1"/>
          <c:spPr>
            <a:ln w="3175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reproductie!$E$2:$AI$2</c:f>
              <c:numCache>
                <c:formatCode>General</c:formatCode>
                <c:ptCount val="31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  <c:pt idx="25">
                  <c:v>2019</c:v>
                </c:pt>
                <c:pt idx="26">
                  <c:v>2020</c:v>
                </c:pt>
                <c:pt idx="27">
                  <c:v>2021</c:v>
                </c:pt>
                <c:pt idx="28">
                  <c:v>2022</c:v>
                </c:pt>
                <c:pt idx="29">
                  <c:v>2023</c:v>
                </c:pt>
                <c:pt idx="30">
                  <c:v>2024</c:v>
                </c:pt>
              </c:numCache>
            </c:numRef>
          </c:xVal>
          <c:yVal>
            <c:numRef>
              <c:f>reproductie!$E$46:$AI$46</c:f>
              <c:numCache>
                <c:formatCode>0.00</c:formatCode>
                <c:ptCount val="31"/>
                <c:pt idx="0">
                  <c:v>0.49457504655178203</c:v>
                </c:pt>
                <c:pt idx="1">
                  <c:v>0.99943376747314105</c:v>
                </c:pt>
                <c:pt idx="2">
                  <c:v>1.0688488776713301</c:v>
                </c:pt>
                <c:pt idx="3">
                  <c:v>1.1260094297849801</c:v>
                </c:pt>
                <c:pt idx="4">
                  <c:v>1.04615110217147</c:v>
                </c:pt>
                <c:pt idx="5">
                  <c:v>0.73403248053842196</c:v>
                </c:pt>
                <c:pt idx="6">
                  <c:v>1.0567405479343199</c:v>
                </c:pt>
                <c:pt idx="7">
                  <c:v>1.0086871090440099</c:v>
                </c:pt>
                <c:pt idx="8">
                  <c:v>1.2733422877160201</c:v>
                </c:pt>
                <c:pt idx="9">
                  <c:v>1.0598999691561799</c:v>
                </c:pt>
                <c:pt idx="10">
                  <c:v>1.2561400628149899</c:v>
                </c:pt>
                <c:pt idx="11">
                  <c:v>1.2846890891340901</c:v>
                </c:pt>
                <c:pt idx="12">
                  <c:v>1.0688637808556101</c:v>
                </c:pt>
                <c:pt idx="13">
                  <c:v>0.95489968746821496</c:v>
                </c:pt>
                <c:pt idx="14">
                  <c:v>1.2588667914838501</c:v>
                </c:pt>
                <c:pt idx="15">
                  <c:v>1.5330725805618901</c:v>
                </c:pt>
                <c:pt idx="16">
                  <c:v>1.2521135896165401</c:v>
                </c:pt>
                <c:pt idx="17">
                  <c:v>1.4386917018057499</c:v>
                </c:pt>
                <c:pt idx="18">
                  <c:v>1.11578657346128</c:v>
                </c:pt>
                <c:pt idx="19">
                  <c:v>0.71175192035483303</c:v>
                </c:pt>
                <c:pt idx="20">
                  <c:v>1.17450402379712</c:v>
                </c:pt>
                <c:pt idx="21">
                  <c:v>1.03288430450246</c:v>
                </c:pt>
                <c:pt idx="22">
                  <c:v>0.88228920848269499</c:v>
                </c:pt>
                <c:pt idx="23">
                  <c:v>1.33364397076425</c:v>
                </c:pt>
                <c:pt idx="24">
                  <c:v>1.25667261948993</c:v>
                </c:pt>
                <c:pt idx="25">
                  <c:v>1.27752089788293</c:v>
                </c:pt>
                <c:pt idx="26">
                  <c:v>1.1207474867079501</c:v>
                </c:pt>
                <c:pt idx="27">
                  <c:v>0.89765008615323705</c:v>
                </c:pt>
                <c:pt idx="28">
                  <c:v>1.12026715598494</c:v>
                </c:pt>
                <c:pt idx="29">
                  <c:v>0.99263430160923705</c:v>
                </c:pt>
                <c:pt idx="30">
                  <c:v>1.3574566512458699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BA0-4494-9184-3813F8D07880}"/>
            </c:ext>
          </c:extLst>
        </c:ser>
        <c:ser>
          <c:idx val="2"/>
          <c:order val="2"/>
          <c:spPr>
            <a:ln w="3175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reproductie!$E$2:$AI$2</c:f>
              <c:numCache>
                <c:formatCode>General</c:formatCode>
                <c:ptCount val="31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  <c:pt idx="25">
                  <c:v>2019</c:v>
                </c:pt>
                <c:pt idx="26">
                  <c:v>2020</c:v>
                </c:pt>
                <c:pt idx="27">
                  <c:v>2021</c:v>
                </c:pt>
                <c:pt idx="28">
                  <c:v>2022</c:v>
                </c:pt>
                <c:pt idx="29">
                  <c:v>2023</c:v>
                </c:pt>
                <c:pt idx="30">
                  <c:v>2024</c:v>
                </c:pt>
              </c:numCache>
            </c:numRef>
          </c:xVal>
          <c:yVal>
            <c:numRef>
              <c:f>reproductie!$E$47:$AI$47</c:f>
              <c:numCache>
                <c:formatCode>0.00</c:formatCode>
                <c:ptCount val="31"/>
                <c:pt idx="0">
                  <c:v>1.5371205048344301</c:v>
                </c:pt>
                <c:pt idx="1">
                  <c:v>2.2935446262961601</c:v>
                </c:pt>
                <c:pt idx="2">
                  <c:v>2.1736273686801701</c:v>
                </c:pt>
                <c:pt idx="3">
                  <c:v>2.0498426607966498</c:v>
                </c:pt>
                <c:pt idx="4">
                  <c:v>1.85364960457349</c:v>
                </c:pt>
                <c:pt idx="5">
                  <c:v>1.4391505346292801</c:v>
                </c:pt>
                <c:pt idx="6">
                  <c:v>2.0122037688923902</c:v>
                </c:pt>
                <c:pt idx="7">
                  <c:v>1.93858154269269</c:v>
                </c:pt>
                <c:pt idx="8">
                  <c:v>2.2804688132069502</c:v>
                </c:pt>
                <c:pt idx="9">
                  <c:v>1.8203056127680299</c:v>
                </c:pt>
                <c:pt idx="10">
                  <c:v>2.1084130013264502</c:v>
                </c:pt>
                <c:pt idx="11">
                  <c:v>2.2934521322454899</c:v>
                </c:pt>
                <c:pt idx="12">
                  <c:v>2.0176752951942998</c:v>
                </c:pt>
                <c:pt idx="13">
                  <c:v>1.7287999609915401</c:v>
                </c:pt>
                <c:pt idx="14">
                  <c:v>2.1992439539600501</c:v>
                </c:pt>
                <c:pt idx="15">
                  <c:v>2.70802327397428</c:v>
                </c:pt>
                <c:pt idx="16">
                  <c:v>2.19474467785514</c:v>
                </c:pt>
                <c:pt idx="17">
                  <c:v>2.4517233567599099</c:v>
                </c:pt>
                <c:pt idx="18">
                  <c:v>1.88183708323189</c:v>
                </c:pt>
                <c:pt idx="19">
                  <c:v>1.2182946267287</c:v>
                </c:pt>
                <c:pt idx="20">
                  <c:v>1.98954589975359</c:v>
                </c:pt>
                <c:pt idx="21">
                  <c:v>1.7593469195034299</c:v>
                </c:pt>
                <c:pt idx="22">
                  <c:v>1.5078513708452801</c:v>
                </c:pt>
                <c:pt idx="23">
                  <c:v>2.26504386094483</c:v>
                </c:pt>
                <c:pt idx="24">
                  <c:v>2.2461584855028001</c:v>
                </c:pt>
                <c:pt idx="25">
                  <c:v>2.15021509889523</c:v>
                </c:pt>
                <c:pt idx="26">
                  <c:v>1.9049724792356799</c:v>
                </c:pt>
                <c:pt idx="27">
                  <c:v>1.5429259800188</c:v>
                </c:pt>
                <c:pt idx="28">
                  <c:v>1.9123700817149001</c:v>
                </c:pt>
                <c:pt idx="29">
                  <c:v>1.6773445427551601</c:v>
                </c:pt>
                <c:pt idx="30">
                  <c:v>2.30356040984076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BA0-4494-9184-3813F8D078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99772032"/>
        <c:axId val="699775560"/>
      </c:scatterChart>
      <c:valAx>
        <c:axId val="699772032"/>
        <c:scaling>
          <c:orientation val="minMax"/>
          <c:max val="2024"/>
          <c:min val="1996"/>
        </c:scaling>
        <c:delete val="0"/>
        <c:axPos val="b"/>
        <c:numFmt formatCode="General" sourceLinked="1"/>
        <c:majorTickMark val="out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699775560"/>
        <c:crosses val="autoZero"/>
        <c:crossBetween val="midCat"/>
        <c:majorUnit val="3"/>
        <c:minorUnit val="1"/>
      </c:valAx>
      <c:valAx>
        <c:axId val="699775560"/>
        <c:scaling>
          <c:orientation val="minMax"/>
          <c:max val="3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l-NL"/>
                  <a:t>reproductie-index</a:t>
                </a:r>
              </a:p>
            </c:rich>
          </c:tx>
          <c:layout>
            <c:manualLayout>
              <c:xMode val="edge"/>
              <c:yMode val="edge"/>
              <c:x val="1.5673859880142971E-2"/>
              <c:y val="0.34127107474011165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699772032"/>
        <c:crosses val="autoZero"/>
        <c:crossBetween val="midCat"/>
        <c:majorUnit val="0.5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4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NL"/>
    </a:p>
  </c:txPr>
  <c:printSettings>
    <c:headerFooter alignWithMargins="0"/>
    <c:pageMargins b="1" l="0.75" r="0.75" t="1" header="0.5" footer="0.5"/>
    <c:pageSetup orientation="landscape"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nl-NL" sz="800" b="0" i="0" u="none" strike="noStrike" baseline="0">
                <a:effectLst/>
              </a:rPr>
              <a:t>Tjiftjaf</a:t>
            </a:r>
            <a:r>
              <a:rPr lang="nl-NL"/>
              <a:t>
overleving adult</a:t>
            </a:r>
          </a:p>
        </c:rich>
      </c:tx>
      <c:layout>
        <c:manualLayout>
          <c:xMode val="edge"/>
          <c:yMode val="edge"/>
          <c:x val="0.36081355809905208"/>
          <c:y val="1.984161070775243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937499999999999"/>
          <c:y val="0.15476250450499326"/>
          <c:w val="0.76875000000000004"/>
          <c:h val="0.73809809840842944"/>
        </c:manualLayout>
      </c:layout>
      <c:scatterChart>
        <c:scatterStyle val="lineMarker"/>
        <c:varyColors val="0"/>
        <c:ser>
          <c:idx val="0"/>
          <c:order val="0"/>
          <c:tx>
            <c:v>index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Pt>
            <c:idx val="1"/>
            <c:marker>
              <c:spPr>
                <a:solidFill>
                  <a:schemeClr val="bg1">
                    <a:lumMod val="65000"/>
                  </a:schemeClr>
                </a:solidFill>
                <a:ln>
                  <a:solidFill>
                    <a:srgbClr val="000000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20A1-4E07-A642-ED21E682C03A}"/>
              </c:ext>
            </c:extLst>
          </c:dPt>
          <c:xVal>
            <c:numRef>
              <c:f>'overleving ad'!$E$2:$AH$2</c:f>
              <c:numCache>
                <c:formatCode>General</c:formatCode>
                <c:ptCount val="30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  <c:pt idx="25">
                  <c:v>2019</c:v>
                </c:pt>
                <c:pt idx="26">
                  <c:v>2020</c:v>
                </c:pt>
                <c:pt idx="27">
                  <c:v>2021</c:v>
                </c:pt>
                <c:pt idx="28">
                  <c:v>2022</c:v>
                </c:pt>
                <c:pt idx="29">
                  <c:v>2023</c:v>
                </c:pt>
              </c:numCache>
            </c:numRef>
          </c:xVal>
          <c:yVal>
            <c:numRef>
              <c:f>'overleving ad'!$E$45:$AH$45</c:f>
              <c:numCache>
                <c:formatCode>0.00</c:formatCode>
                <c:ptCount val="30"/>
                <c:pt idx="1">
                  <c:v>0.28455540000000001</c:v>
                </c:pt>
                <c:pt idx="2">
                  <c:v>0.4159023</c:v>
                </c:pt>
                <c:pt idx="3">
                  <c:v>0.4530865</c:v>
                </c:pt>
                <c:pt idx="4">
                  <c:v>0.1824423</c:v>
                </c:pt>
                <c:pt idx="5">
                  <c:v>0.38660899999999998</c:v>
                </c:pt>
                <c:pt idx="6">
                  <c:v>0.18559490000000001</c:v>
                </c:pt>
                <c:pt idx="7">
                  <c:v>0.47761360000000003</c:v>
                </c:pt>
                <c:pt idx="8">
                  <c:v>0.39606439999999998</c:v>
                </c:pt>
                <c:pt idx="9">
                  <c:v>0.43588339999999998</c:v>
                </c:pt>
                <c:pt idx="10">
                  <c:v>0.1391445</c:v>
                </c:pt>
                <c:pt idx="11">
                  <c:v>0.33471230000000002</c:v>
                </c:pt>
                <c:pt idx="12">
                  <c:v>0.31442809999999999</c:v>
                </c:pt>
                <c:pt idx="13">
                  <c:v>0.43247150000000001</c:v>
                </c:pt>
                <c:pt idx="14">
                  <c:v>0.3120771</c:v>
                </c:pt>
                <c:pt idx="15">
                  <c:v>0.29405949999999997</c:v>
                </c:pt>
                <c:pt idx="16">
                  <c:v>0.3784614</c:v>
                </c:pt>
                <c:pt idx="17">
                  <c:v>0.35743619999999998</c:v>
                </c:pt>
                <c:pt idx="18">
                  <c:v>0.25341170000000002</c:v>
                </c:pt>
                <c:pt idx="19">
                  <c:v>0.30184660000000002</c:v>
                </c:pt>
                <c:pt idx="20">
                  <c:v>0.31233329999999998</c:v>
                </c:pt>
                <c:pt idx="21">
                  <c:v>0.29437609999999997</c:v>
                </c:pt>
                <c:pt idx="22">
                  <c:v>0.26281310000000002</c:v>
                </c:pt>
                <c:pt idx="23">
                  <c:v>0.19884489999999999</c:v>
                </c:pt>
                <c:pt idx="24">
                  <c:v>0.44169619999999998</c:v>
                </c:pt>
                <c:pt idx="25">
                  <c:v>0.31239119999999998</c:v>
                </c:pt>
                <c:pt idx="26">
                  <c:v>0.34402290000000002</c:v>
                </c:pt>
                <c:pt idx="27">
                  <c:v>0.38724259999999999</c:v>
                </c:pt>
                <c:pt idx="28">
                  <c:v>0.36166549999999997</c:v>
                </c:pt>
                <c:pt idx="29">
                  <c:v>0.3078862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0A1-4E07-A642-ED21E682C03A}"/>
            </c:ext>
          </c:extLst>
        </c:ser>
        <c:ser>
          <c:idx val="1"/>
          <c:order val="1"/>
          <c:tx>
            <c:v>lower</c:v>
          </c:tx>
          <c:spPr>
            <a:ln w="3175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'overleving ad'!$E$2:$AH$2</c:f>
              <c:numCache>
                <c:formatCode>General</c:formatCode>
                <c:ptCount val="30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  <c:pt idx="25">
                  <c:v>2019</c:v>
                </c:pt>
                <c:pt idx="26">
                  <c:v>2020</c:v>
                </c:pt>
                <c:pt idx="27">
                  <c:v>2021</c:v>
                </c:pt>
                <c:pt idx="28">
                  <c:v>2022</c:v>
                </c:pt>
                <c:pt idx="29">
                  <c:v>2023</c:v>
                </c:pt>
              </c:numCache>
            </c:numRef>
          </c:xVal>
          <c:yVal>
            <c:numRef>
              <c:f>'overleving ad'!$E$46:$AH$46</c:f>
              <c:numCache>
                <c:formatCode>0.00</c:formatCode>
                <c:ptCount val="30"/>
                <c:pt idx="1">
                  <c:v>0.14178099999999999</c:v>
                </c:pt>
                <c:pt idx="2">
                  <c:v>0.28687639999999998</c:v>
                </c:pt>
                <c:pt idx="3">
                  <c:v>0.34671750000000001</c:v>
                </c:pt>
                <c:pt idx="4">
                  <c:v>0.13311770000000001</c:v>
                </c:pt>
                <c:pt idx="5">
                  <c:v>0.27578449999999999</c:v>
                </c:pt>
                <c:pt idx="6">
                  <c:v>0.1206439</c:v>
                </c:pt>
                <c:pt idx="7">
                  <c:v>0.3486128</c:v>
                </c:pt>
                <c:pt idx="8">
                  <c:v>0.30218780000000001</c:v>
                </c:pt>
                <c:pt idx="9">
                  <c:v>0.34712359999999998</c:v>
                </c:pt>
                <c:pt idx="10">
                  <c:v>0.102117</c:v>
                </c:pt>
                <c:pt idx="11">
                  <c:v>0.24850910000000001</c:v>
                </c:pt>
                <c:pt idx="12">
                  <c:v>0.2280807</c:v>
                </c:pt>
                <c:pt idx="13">
                  <c:v>0.33176840000000002</c:v>
                </c:pt>
                <c:pt idx="14">
                  <c:v>0.23671420000000001</c:v>
                </c:pt>
                <c:pt idx="15">
                  <c:v>0.2213762</c:v>
                </c:pt>
                <c:pt idx="16">
                  <c:v>0.28860960000000002</c:v>
                </c:pt>
                <c:pt idx="17">
                  <c:v>0.28212769999999998</c:v>
                </c:pt>
                <c:pt idx="18">
                  <c:v>0.19638749999999999</c:v>
                </c:pt>
                <c:pt idx="19">
                  <c:v>0.23843449999999999</c:v>
                </c:pt>
                <c:pt idx="20">
                  <c:v>0.24883630000000001</c:v>
                </c:pt>
                <c:pt idx="21">
                  <c:v>0.2308375</c:v>
                </c:pt>
                <c:pt idx="22">
                  <c:v>0.2031724</c:v>
                </c:pt>
                <c:pt idx="23">
                  <c:v>0.14749909999999999</c:v>
                </c:pt>
                <c:pt idx="24">
                  <c:v>0.34334199999999998</c:v>
                </c:pt>
                <c:pt idx="25">
                  <c:v>0.25014459999999999</c:v>
                </c:pt>
                <c:pt idx="26">
                  <c:v>0.28015230000000002</c:v>
                </c:pt>
                <c:pt idx="27">
                  <c:v>0.31752130000000001</c:v>
                </c:pt>
                <c:pt idx="28">
                  <c:v>0.29256110000000002</c:v>
                </c:pt>
                <c:pt idx="29">
                  <c:v>0.2435109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0A1-4E07-A642-ED21E682C03A}"/>
            </c:ext>
          </c:extLst>
        </c:ser>
        <c:ser>
          <c:idx val="2"/>
          <c:order val="2"/>
          <c:tx>
            <c:v>upper</c:v>
          </c:tx>
          <c:spPr>
            <a:ln w="3175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'overleving ad'!$E$2:$AH$2</c:f>
              <c:numCache>
                <c:formatCode>General</c:formatCode>
                <c:ptCount val="30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  <c:pt idx="25">
                  <c:v>2019</c:v>
                </c:pt>
                <c:pt idx="26">
                  <c:v>2020</c:v>
                </c:pt>
                <c:pt idx="27">
                  <c:v>2021</c:v>
                </c:pt>
                <c:pt idx="28">
                  <c:v>2022</c:v>
                </c:pt>
                <c:pt idx="29">
                  <c:v>2023</c:v>
                </c:pt>
              </c:numCache>
            </c:numRef>
          </c:xVal>
          <c:yVal>
            <c:numRef>
              <c:f>'overleving ad'!$E$47:$AH$47</c:f>
              <c:numCache>
                <c:formatCode>0.00</c:formatCode>
                <c:ptCount val="30"/>
                <c:pt idx="1">
                  <c:v>0.48915760000000003</c:v>
                </c:pt>
                <c:pt idx="2">
                  <c:v>0.55758529999999995</c:v>
                </c:pt>
                <c:pt idx="3">
                  <c:v>0.56391939999999996</c:v>
                </c:pt>
                <c:pt idx="4">
                  <c:v>0.2448805</c:v>
                </c:pt>
                <c:pt idx="5">
                  <c:v>0.51057140000000001</c:v>
                </c:pt>
                <c:pt idx="6">
                  <c:v>0.27459430000000001</c:v>
                </c:pt>
                <c:pt idx="7">
                  <c:v>0.60967150000000003</c:v>
                </c:pt>
                <c:pt idx="8">
                  <c:v>0.4982799</c:v>
                </c:pt>
                <c:pt idx="9">
                  <c:v>0.52895119999999995</c:v>
                </c:pt>
                <c:pt idx="10">
                  <c:v>0.1868049</c:v>
                </c:pt>
                <c:pt idx="11">
                  <c:v>0.4335658</c:v>
                </c:pt>
                <c:pt idx="12">
                  <c:v>0.41585440000000001</c:v>
                </c:pt>
                <c:pt idx="13">
                  <c:v>0.53908230000000001</c:v>
                </c:pt>
                <c:pt idx="14">
                  <c:v>0.39889449999999999</c:v>
                </c:pt>
                <c:pt idx="15">
                  <c:v>0.37899100000000002</c:v>
                </c:pt>
                <c:pt idx="16">
                  <c:v>0.47750969999999998</c:v>
                </c:pt>
                <c:pt idx="17">
                  <c:v>0.4405115</c:v>
                </c:pt>
                <c:pt idx="18">
                  <c:v>0.32039240000000002</c:v>
                </c:pt>
                <c:pt idx="19">
                  <c:v>0.37384469999999997</c:v>
                </c:pt>
                <c:pt idx="20">
                  <c:v>0.38375550000000003</c:v>
                </c:pt>
                <c:pt idx="21">
                  <c:v>0.36705759999999998</c:v>
                </c:pt>
                <c:pt idx="22">
                  <c:v>0.33265230000000001</c:v>
                </c:pt>
                <c:pt idx="23">
                  <c:v>0.26255980000000001</c:v>
                </c:pt>
                <c:pt idx="24">
                  <c:v>0.54484779999999999</c:v>
                </c:pt>
                <c:pt idx="25">
                  <c:v>0.3822316</c:v>
                </c:pt>
                <c:pt idx="26">
                  <c:v>0.41407870000000002</c:v>
                </c:pt>
                <c:pt idx="27">
                  <c:v>0.46191159999999998</c:v>
                </c:pt>
                <c:pt idx="28">
                  <c:v>0.4370095</c:v>
                </c:pt>
                <c:pt idx="29">
                  <c:v>0.38071509999999997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0A1-4E07-A642-ED21E682C0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99774384"/>
        <c:axId val="699763408"/>
      </c:scatterChart>
      <c:valAx>
        <c:axId val="699774384"/>
        <c:scaling>
          <c:orientation val="minMax"/>
          <c:max val="2023"/>
          <c:min val="1996"/>
        </c:scaling>
        <c:delete val="0"/>
        <c:axPos val="b"/>
        <c:numFmt formatCode="General" sourceLinked="1"/>
        <c:majorTickMark val="out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699763408"/>
        <c:crosses val="autoZero"/>
        <c:crossBetween val="midCat"/>
        <c:majorUnit val="3"/>
        <c:minorUnit val="1"/>
      </c:valAx>
      <c:valAx>
        <c:axId val="699763408"/>
        <c:scaling>
          <c:orientation val="minMax"/>
          <c:max val="1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l-NL"/>
                  <a:t>jaarlijkse overlevingskans</a:t>
                </a:r>
              </a:p>
            </c:rich>
          </c:tx>
          <c:layout>
            <c:manualLayout>
              <c:xMode val="edge"/>
              <c:yMode val="edge"/>
              <c:x val="1.5625E-2"/>
              <c:y val="0.24278556089579711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699774384"/>
        <c:crosses val="autoZero"/>
        <c:crossBetween val="midCat"/>
        <c:majorUnit val="0.2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4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NL"/>
    </a:p>
  </c:txPr>
  <c:printSettings>
    <c:headerFooter alignWithMargins="0"/>
    <c:pageMargins b="1" l="0.75" r="0.75" t="1" header="0.5" footer="0.5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nl-NL" sz="800" b="0" i="0" u="none" strike="noStrike" baseline="0">
                <a:effectLst/>
              </a:rPr>
              <a:t>Tjiftjaf</a:t>
            </a:r>
            <a:r>
              <a:rPr lang="nl-NL"/>
              <a:t>
overleving eerstejaars</a:t>
            </a:r>
          </a:p>
        </c:rich>
      </c:tx>
      <c:layout>
        <c:manualLayout>
          <c:xMode val="edge"/>
          <c:yMode val="edge"/>
          <c:x val="0.36081355809905208"/>
          <c:y val="1.984161070775243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937499999999999"/>
          <c:y val="0.15476250450499326"/>
          <c:w val="0.76875000000000004"/>
          <c:h val="0.73809809840842944"/>
        </c:manualLayout>
      </c:layout>
      <c:scatterChart>
        <c:scatterStyle val="lineMarker"/>
        <c:varyColors val="0"/>
        <c:ser>
          <c:idx val="0"/>
          <c:order val="0"/>
          <c:tx>
            <c:v>index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'overleving juv'!$E$2:$AH$2</c:f>
              <c:numCache>
                <c:formatCode>General</c:formatCode>
                <c:ptCount val="30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  <c:pt idx="25">
                  <c:v>2019</c:v>
                </c:pt>
                <c:pt idx="26">
                  <c:v>2020</c:v>
                </c:pt>
                <c:pt idx="27">
                  <c:v>2021</c:v>
                </c:pt>
                <c:pt idx="28">
                  <c:v>2022</c:v>
                </c:pt>
                <c:pt idx="29">
                  <c:v>2023</c:v>
                </c:pt>
              </c:numCache>
            </c:numRef>
          </c:xVal>
          <c:yVal>
            <c:numRef>
              <c:f>'overleving juv'!$E$45:$AH$45</c:f>
              <c:numCache>
                <c:formatCode>0.00</c:formatCode>
                <c:ptCount val="30"/>
                <c:pt idx="0">
                  <c:v>6.1840699999999998E-2</c:v>
                </c:pt>
                <c:pt idx="1">
                  <c:v>0.18673219999999999</c:v>
                </c:pt>
                <c:pt idx="2">
                  <c:v>9.2072899999999999E-2</c:v>
                </c:pt>
                <c:pt idx="3">
                  <c:v>8.11693E-2</c:v>
                </c:pt>
                <c:pt idx="5">
                  <c:v>5.3343599999999998E-2</c:v>
                </c:pt>
                <c:pt idx="6">
                  <c:v>6.2791200000000005E-2</c:v>
                </c:pt>
                <c:pt idx="7">
                  <c:v>7.1128200000000003E-2</c:v>
                </c:pt>
                <c:pt idx="8">
                  <c:v>7.4549599999999994E-2</c:v>
                </c:pt>
                <c:pt idx="9">
                  <c:v>9.58817E-2</c:v>
                </c:pt>
                <c:pt idx="12">
                  <c:v>6.1635099999999998E-2</c:v>
                </c:pt>
                <c:pt idx="13">
                  <c:v>5.3805800000000001E-2</c:v>
                </c:pt>
                <c:pt idx="14">
                  <c:v>5.7840799999999998E-2</c:v>
                </c:pt>
                <c:pt idx="16">
                  <c:v>9.4275200000000003E-2</c:v>
                </c:pt>
                <c:pt idx="17">
                  <c:v>7.7111100000000002E-2</c:v>
                </c:pt>
                <c:pt idx="18">
                  <c:v>6.4480999999999997E-2</c:v>
                </c:pt>
                <c:pt idx="19">
                  <c:v>7.8275399999999995E-2</c:v>
                </c:pt>
                <c:pt idx="20">
                  <c:v>7.8959000000000001E-2</c:v>
                </c:pt>
                <c:pt idx="22">
                  <c:v>7.5368400000000002E-2</c:v>
                </c:pt>
                <c:pt idx="24">
                  <c:v>0.1066392</c:v>
                </c:pt>
                <c:pt idx="25">
                  <c:v>6.8263099999999993E-2</c:v>
                </c:pt>
                <c:pt idx="26">
                  <c:v>6.2883900000000006E-2</c:v>
                </c:pt>
                <c:pt idx="27">
                  <c:v>7.9116800000000001E-2</c:v>
                </c:pt>
                <c:pt idx="28">
                  <c:v>6.4049099999999998E-2</c:v>
                </c:pt>
                <c:pt idx="29">
                  <c:v>9.1544899999999998E-2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C63-44E8-87F3-7A004F9D8BB2}"/>
            </c:ext>
          </c:extLst>
        </c:ser>
        <c:ser>
          <c:idx val="1"/>
          <c:order val="1"/>
          <c:tx>
            <c:v>lower</c:v>
          </c:tx>
          <c:spPr>
            <a:ln w="3175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'overleving juv'!$E$2:$AH$2</c:f>
              <c:numCache>
                <c:formatCode>General</c:formatCode>
                <c:ptCount val="30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  <c:pt idx="25">
                  <c:v>2019</c:v>
                </c:pt>
                <c:pt idx="26">
                  <c:v>2020</c:v>
                </c:pt>
                <c:pt idx="27">
                  <c:v>2021</c:v>
                </c:pt>
                <c:pt idx="28">
                  <c:v>2022</c:v>
                </c:pt>
                <c:pt idx="29">
                  <c:v>2023</c:v>
                </c:pt>
              </c:numCache>
            </c:numRef>
          </c:xVal>
          <c:yVal>
            <c:numRef>
              <c:f>'overleving juv'!$E$46:$AH$46</c:f>
              <c:numCache>
                <c:formatCode>0.00</c:formatCode>
                <c:ptCount val="30"/>
                <c:pt idx="0">
                  <c:v>8.0683000000000005E-3</c:v>
                </c:pt>
                <c:pt idx="1">
                  <c:v>9.2012700000000003E-2</c:v>
                </c:pt>
                <c:pt idx="2">
                  <c:v>6.2400200000000003E-2</c:v>
                </c:pt>
                <c:pt idx="3">
                  <c:v>5.8304399999999999E-2</c:v>
                </c:pt>
                <c:pt idx="5">
                  <c:v>3.0109E-2</c:v>
                </c:pt>
                <c:pt idx="6">
                  <c:v>4.1096800000000003E-2</c:v>
                </c:pt>
                <c:pt idx="7">
                  <c:v>4.5670599999999999E-2</c:v>
                </c:pt>
                <c:pt idx="8">
                  <c:v>5.3635200000000001E-2</c:v>
                </c:pt>
                <c:pt idx="9">
                  <c:v>7.1509900000000001E-2</c:v>
                </c:pt>
                <c:pt idx="12">
                  <c:v>3.8650900000000002E-2</c:v>
                </c:pt>
                <c:pt idx="13">
                  <c:v>3.3705600000000002E-2</c:v>
                </c:pt>
                <c:pt idx="14">
                  <c:v>3.90946E-2</c:v>
                </c:pt>
                <c:pt idx="16">
                  <c:v>6.9424600000000003E-2</c:v>
                </c:pt>
                <c:pt idx="17">
                  <c:v>5.7710900000000002E-2</c:v>
                </c:pt>
                <c:pt idx="18">
                  <c:v>4.6159199999999997E-2</c:v>
                </c:pt>
                <c:pt idx="19">
                  <c:v>5.60714E-2</c:v>
                </c:pt>
                <c:pt idx="20">
                  <c:v>5.89166E-2</c:v>
                </c:pt>
                <c:pt idx="22">
                  <c:v>5.4139899999999998E-2</c:v>
                </c:pt>
                <c:pt idx="24">
                  <c:v>8.0011299999999994E-2</c:v>
                </c:pt>
                <c:pt idx="25">
                  <c:v>5.2167999999999999E-2</c:v>
                </c:pt>
                <c:pt idx="26">
                  <c:v>4.6291600000000002E-2</c:v>
                </c:pt>
                <c:pt idx="27">
                  <c:v>5.8042700000000003E-2</c:v>
                </c:pt>
                <c:pt idx="28">
                  <c:v>4.6205999999999997E-2</c:v>
                </c:pt>
                <c:pt idx="29">
                  <c:v>6.9470400000000002E-2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C63-44E8-87F3-7A004F9D8BB2}"/>
            </c:ext>
          </c:extLst>
        </c:ser>
        <c:ser>
          <c:idx val="2"/>
          <c:order val="2"/>
          <c:tx>
            <c:v>upper</c:v>
          </c:tx>
          <c:spPr>
            <a:ln w="3175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'overleving juv'!$E$2:$AH$2</c:f>
              <c:numCache>
                <c:formatCode>General</c:formatCode>
                <c:ptCount val="30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  <c:pt idx="25">
                  <c:v>2019</c:v>
                </c:pt>
                <c:pt idx="26">
                  <c:v>2020</c:v>
                </c:pt>
                <c:pt idx="27">
                  <c:v>2021</c:v>
                </c:pt>
                <c:pt idx="28">
                  <c:v>2022</c:v>
                </c:pt>
                <c:pt idx="29">
                  <c:v>2023</c:v>
                </c:pt>
              </c:numCache>
            </c:numRef>
          </c:xVal>
          <c:yVal>
            <c:numRef>
              <c:f>'overleving juv'!$E$47:$AH$47</c:f>
              <c:numCache>
                <c:formatCode>0.00</c:formatCode>
                <c:ptCount val="30"/>
                <c:pt idx="0">
                  <c:v>0.34819090000000003</c:v>
                </c:pt>
                <c:pt idx="1">
                  <c:v>0.34220879999999998</c:v>
                </c:pt>
                <c:pt idx="2">
                  <c:v>0.1338415</c:v>
                </c:pt>
                <c:pt idx="3">
                  <c:v>0.11193500000000001</c:v>
                </c:pt>
                <c:pt idx="5">
                  <c:v>9.2792799999999995E-2</c:v>
                </c:pt>
                <c:pt idx="6">
                  <c:v>9.4805299999999995E-2</c:v>
                </c:pt>
                <c:pt idx="7">
                  <c:v>0.10915329999999999</c:v>
                </c:pt>
                <c:pt idx="8">
                  <c:v>0.10273409999999999</c:v>
                </c:pt>
                <c:pt idx="9">
                  <c:v>0.1274198</c:v>
                </c:pt>
                <c:pt idx="12">
                  <c:v>9.6909200000000001E-2</c:v>
                </c:pt>
                <c:pt idx="13">
                  <c:v>8.4840299999999993E-2</c:v>
                </c:pt>
                <c:pt idx="14">
                  <c:v>8.4782700000000003E-2</c:v>
                </c:pt>
                <c:pt idx="16">
                  <c:v>0.1268088</c:v>
                </c:pt>
                <c:pt idx="17">
                  <c:v>0.1023247</c:v>
                </c:pt>
                <c:pt idx="18">
                  <c:v>8.9393600000000004E-2</c:v>
                </c:pt>
                <c:pt idx="19">
                  <c:v>0.1082635</c:v>
                </c:pt>
                <c:pt idx="20">
                  <c:v>0.1050585</c:v>
                </c:pt>
                <c:pt idx="22">
                  <c:v>0.10400520000000001</c:v>
                </c:pt>
                <c:pt idx="24">
                  <c:v>0.14077290000000001</c:v>
                </c:pt>
                <c:pt idx="25">
                  <c:v>8.8858500000000007E-2</c:v>
                </c:pt>
                <c:pt idx="26">
                  <c:v>8.4893800000000005E-2</c:v>
                </c:pt>
                <c:pt idx="27">
                  <c:v>0.1069737</c:v>
                </c:pt>
                <c:pt idx="28">
                  <c:v>8.8146000000000002E-2</c:v>
                </c:pt>
                <c:pt idx="29">
                  <c:v>0.1197312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C63-44E8-87F3-7A004F9D8B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99765760"/>
        <c:axId val="699764192"/>
      </c:scatterChart>
      <c:valAx>
        <c:axId val="699765760"/>
        <c:scaling>
          <c:orientation val="minMax"/>
          <c:max val="2023"/>
          <c:min val="1996"/>
        </c:scaling>
        <c:delete val="0"/>
        <c:axPos val="b"/>
        <c:numFmt formatCode="General" sourceLinked="1"/>
        <c:majorTickMark val="out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699764192"/>
        <c:crosses val="autoZero"/>
        <c:crossBetween val="midCat"/>
        <c:majorUnit val="3"/>
        <c:minorUnit val="1"/>
      </c:valAx>
      <c:valAx>
        <c:axId val="699764192"/>
        <c:scaling>
          <c:orientation val="minMax"/>
          <c:max val="0.4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l-NL"/>
                  <a:t>jaarlijkse overlevingskans</a:t>
                </a:r>
              </a:p>
            </c:rich>
          </c:tx>
          <c:layout>
            <c:manualLayout>
              <c:xMode val="edge"/>
              <c:yMode val="edge"/>
              <c:x val="1.5625E-2"/>
              <c:y val="0.24278556089579711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699765760"/>
        <c:crosses val="autoZero"/>
        <c:crossBetween val="midCat"/>
        <c:majorUnit val="0.1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4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NL"/>
    </a:p>
  </c:txPr>
  <c:printSettings>
    <c:headerFooter alignWithMargins="0"/>
    <c:pageMargins b="1" l="0.75" r="0.75" t="1" header="0.5" footer="0.5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nl-NL"/>
              <a:t>Fitis
reproductie</a:t>
            </a:r>
          </a:p>
        </c:rich>
      </c:tx>
      <c:layout>
        <c:manualLayout>
          <c:xMode val="edge"/>
          <c:yMode val="edge"/>
          <c:x val="0.38244569258194261"/>
          <c:y val="1.98411443111095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622307023908701"/>
          <c:y val="0.15476250450499326"/>
          <c:w val="0.78167817759981373"/>
          <c:h val="0.73809809840842944"/>
        </c:manualLayout>
      </c:layout>
      <c:scatterChart>
        <c:scatterStyle val="lineMarker"/>
        <c:varyColors val="0"/>
        <c:ser>
          <c:idx val="0"/>
          <c:order val="0"/>
          <c:tx>
            <c:v>index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Pt>
            <c:idx val="0"/>
            <c:marker>
              <c:spPr>
                <a:solidFill>
                  <a:schemeClr val="bg1">
                    <a:lumMod val="65000"/>
                  </a:schemeClr>
                </a:solidFill>
                <a:ln>
                  <a:solidFill>
                    <a:srgbClr val="000000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FDCE-4470-9575-259559B841CB}"/>
              </c:ext>
            </c:extLst>
          </c:dPt>
          <c:dPt>
            <c:idx val="1"/>
            <c:marker>
              <c:spPr>
                <a:solidFill>
                  <a:schemeClr val="bg1">
                    <a:lumMod val="65000"/>
                  </a:schemeClr>
                </a:solidFill>
                <a:ln>
                  <a:solidFill>
                    <a:srgbClr val="000000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FDCE-4470-9575-259559B841CB}"/>
              </c:ext>
            </c:extLst>
          </c:dPt>
          <c:xVal>
            <c:numRef>
              <c:f>reproductie!$E$2:$AI$2</c:f>
              <c:numCache>
                <c:formatCode>General</c:formatCode>
                <c:ptCount val="31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  <c:pt idx="25">
                  <c:v>2019</c:v>
                </c:pt>
                <c:pt idx="26">
                  <c:v>2020</c:v>
                </c:pt>
                <c:pt idx="27">
                  <c:v>2021</c:v>
                </c:pt>
                <c:pt idx="28">
                  <c:v>2022</c:v>
                </c:pt>
                <c:pt idx="29">
                  <c:v>2023</c:v>
                </c:pt>
                <c:pt idx="30">
                  <c:v>2024</c:v>
                </c:pt>
              </c:numCache>
            </c:numRef>
          </c:xVal>
          <c:yVal>
            <c:numRef>
              <c:f>reproductie!$E$48:$AI$48</c:f>
              <c:numCache>
                <c:formatCode>0.00</c:formatCode>
                <c:ptCount val="31"/>
                <c:pt idx="0">
                  <c:v>0.75008955001256905</c:v>
                </c:pt>
                <c:pt idx="1">
                  <c:v>1.68059301633</c:v>
                </c:pt>
                <c:pt idx="2">
                  <c:v>1.4987282333014</c:v>
                </c:pt>
                <c:pt idx="3">
                  <c:v>1.19835642970418</c:v>
                </c:pt>
                <c:pt idx="4">
                  <c:v>1.33762151034585</c:v>
                </c:pt>
                <c:pt idx="5">
                  <c:v>1.31038568314089</c:v>
                </c:pt>
                <c:pt idx="6">
                  <c:v>1.0791501593172601</c:v>
                </c:pt>
                <c:pt idx="7">
                  <c:v>1.01633921941417</c:v>
                </c:pt>
                <c:pt idx="8">
                  <c:v>1.36520656487779</c:v>
                </c:pt>
                <c:pt idx="9">
                  <c:v>1.2245958143766</c:v>
                </c:pt>
                <c:pt idx="10">
                  <c:v>1.2482032069807301</c:v>
                </c:pt>
                <c:pt idx="11">
                  <c:v>1.14184747285821</c:v>
                </c:pt>
                <c:pt idx="12">
                  <c:v>1.1532418409162799</c:v>
                </c:pt>
                <c:pt idx="13">
                  <c:v>0.84938977185833597</c:v>
                </c:pt>
                <c:pt idx="14">
                  <c:v>1.0240542404341599</c:v>
                </c:pt>
                <c:pt idx="15">
                  <c:v>1.4382592263648999</c:v>
                </c:pt>
                <c:pt idx="16">
                  <c:v>0.90283305522460899</c:v>
                </c:pt>
                <c:pt idx="17">
                  <c:v>0.93242531046808497</c:v>
                </c:pt>
                <c:pt idx="18">
                  <c:v>1.1648419048052601</c:v>
                </c:pt>
                <c:pt idx="19">
                  <c:v>1.1560011650128399</c:v>
                </c:pt>
                <c:pt idx="20">
                  <c:v>0.97549444240008798</c:v>
                </c:pt>
                <c:pt idx="21">
                  <c:v>1.2190578485024699</c:v>
                </c:pt>
                <c:pt idx="22">
                  <c:v>0.878656928670976</c:v>
                </c:pt>
                <c:pt idx="23">
                  <c:v>0.85523126674588201</c:v>
                </c:pt>
                <c:pt idx="24">
                  <c:v>1.3091240482211901</c:v>
                </c:pt>
                <c:pt idx="25">
                  <c:v>1.1217853748200699</c:v>
                </c:pt>
                <c:pt idx="26">
                  <c:v>0.87898042699466306</c:v>
                </c:pt>
                <c:pt idx="27">
                  <c:v>0.73472987462704797</c:v>
                </c:pt>
                <c:pt idx="28">
                  <c:v>1.13269528043485</c:v>
                </c:pt>
                <c:pt idx="29">
                  <c:v>0.64268492512709396</c:v>
                </c:pt>
                <c:pt idx="30">
                  <c:v>1.16329054728845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DCE-4470-9575-259559B841CB}"/>
            </c:ext>
          </c:extLst>
        </c:ser>
        <c:ser>
          <c:idx val="1"/>
          <c:order val="1"/>
          <c:tx>
            <c:v>lower</c:v>
          </c:tx>
          <c:spPr>
            <a:ln w="3175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reproductie!$E$2:$AI$2</c:f>
              <c:numCache>
                <c:formatCode>General</c:formatCode>
                <c:ptCount val="31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  <c:pt idx="25">
                  <c:v>2019</c:v>
                </c:pt>
                <c:pt idx="26">
                  <c:v>2020</c:v>
                </c:pt>
                <c:pt idx="27">
                  <c:v>2021</c:v>
                </c:pt>
                <c:pt idx="28">
                  <c:v>2022</c:v>
                </c:pt>
                <c:pt idx="29">
                  <c:v>2023</c:v>
                </c:pt>
                <c:pt idx="30">
                  <c:v>2024</c:v>
                </c:pt>
              </c:numCache>
            </c:numRef>
          </c:xVal>
          <c:yVal>
            <c:numRef>
              <c:f>reproductie!$E$49:$AI$49</c:f>
              <c:numCache>
                <c:formatCode>0.00</c:formatCode>
                <c:ptCount val="31"/>
                <c:pt idx="0">
                  <c:v>0.55156869915954398</c:v>
                </c:pt>
                <c:pt idx="1">
                  <c:v>1.2667757707027101</c:v>
                </c:pt>
                <c:pt idx="2">
                  <c:v>1.14040799166338</c:v>
                </c:pt>
                <c:pt idx="3">
                  <c:v>0.91225494665687801</c:v>
                </c:pt>
                <c:pt idx="4">
                  <c:v>1.01912442987554</c:v>
                </c:pt>
                <c:pt idx="5">
                  <c:v>1.0088165767747499</c:v>
                </c:pt>
                <c:pt idx="6">
                  <c:v>0.82791419630051299</c:v>
                </c:pt>
                <c:pt idx="7">
                  <c:v>0.77033854360234899</c:v>
                </c:pt>
                <c:pt idx="8">
                  <c:v>1.03944342896737</c:v>
                </c:pt>
                <c:pt idx="9">
                  <c:v>0.94318153505829805</c:v>
                </c:pt>
                <c:pt idx="10">
                  <c:v>0.96254704238325395</c:v>
                </c:pt>
                <c:pt idx="11">
                  <c:v>0.88314780395244996</c:v>
                </c:pt>
                <c:pt idx="12">
                  <c:v>0.88083930053287496</c:v>
                </c:pt>
                <c:pt idx="13">
                  <c:v>0.63897562717986001</c:v>
                </c:pt>
                <c:pt idx="14">
                  <c:v>0.77980904638769</c:v>
                </c:pt>
                <c:pt idx="15">
                  <c:v>1.10543889923496</c:v>
                </c:pt>
                <c:pt idx="16">
                  <c:v>0.68685816238599295</c:v>
                </c:pt>
                <c:pt idx="17">
                  <c:v>0.70819077254751195</c:v>
                </c:pt>
                <c:pt idx="18">
                  <c:v>0.88999104556189701</c:v>
                </c:pt>
                <c:pt idx="19">
                  <c:v>0.87656192162351698</c:v>
                </c:pt>
                <c:pt idx="20">
                  <c:v>0.73267326326392201</c:v>
                </c:pt>
                <c:pt idx="21">
                  <c:v>0.91525369815617597</c:v>
                </c:pt>
                <c:pt idx="22">
                  <c:v>0.66015161984889004</c:v>
                </c:pt>
                <c:pt idx="23">
                  <c:v>0.64083157955743597</c:v>
                </c:pt>
                <c:pt idx="24">
                  <c:v>0.96932082408144105</c:v>
                </c:pt>
                <c:pt idx="25">
                  <c:v>0.82649768757450603</c:v>
                </c:pt>
                <c:pt idx="26">
                  <c:v>0.64771490613360505</c:v>
                </c:pt>
                <c:pt idx="27">
                  <c:v>0.52842971422037799</c:v>
                </c:pt>
                <c:pt idx="28">
                  <c:v>0.82365891198064001</c:v>
                </c:pt>
                <c:pt idx="29">
                  <c:v>0.453016931751062</c:v>
                </c:pt>
                <c:pt idx="30">
                  <c:v>0.82115045193800096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DCE-4470-9575-259559B841CB}"/>
            </c:ext>
          </c:extLst>
        </c:ser>
        <c:ser>
          <c:idx val="2"/>
          <c:order val="2"/>
          <c:tx>
            <c:v>upper</c:v>
          </c:tx>
          <c:spPr>
            <a:ln w="3175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reproductie!$E$2:$AI$2</c:f>
              <c:numCache>
                <c:formatCode>General</c:formatCode>
                <c:ptCount val="31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  <c:pt idx="25">
                  <c:v>2019</c:v>
                </c:pt>
                <c:pt idx="26">
                  <c:v>2020</c:v>
                </c:pt>
                <c:pt idx="27">
                  <c:v>2021</c:v>
                </c:pt>
                <c:pt idx="28">
                  <c:v>2022</c:v>
                </c:pt>
                <c:pt idx="29">
                  <c:v>2023</c:v>
                </c:pt>
                <c:pt idx="30">
                  <c:v>2024</c:v>
                </c:pt>
              </c:numCache>
            </c:numRef>
          </c:xVal>
          <c:yVal>
            <c:numRef>
              <c:f>reproductie!$E$50:$AI$50</c:f>
              <c:numCache>
                <c:formatCode>0.00</c:formatCode>
                <c:ptCount val="31"/>
                <c:pt idx="0">
                  <c:v>1.02077855159235</c:v>
                </c:pt>
                <c:pt idx="1">
                  <c:v>2.2339980843657798</c:v>
                </c:pt>
                <c:pt idx="2">
                  <c:v>1.9723724517540999</c:v>
                </c:pt>
                <c:pt idx="3">
                  <c:v>1.57598203109512</c:v>
                </c:pt>
                <c:pt idx="4">
                  <c:v>1.7578522323439201</c:v>
                </c:pt>
                <c:pt idx="5">
                  <c:v>1.70400862121871</c:v>
                </c:pt>
                <c:pt idx="6">
                  <c:v>1.4077554623041399</c:v>
                </c:pt>
                <c:pt idx="7">
                  <c:v>1.3418279047630099</c:v>
                </c:pt>
                <c:pt idx="8">
                  <c:v>1.79544287666933</c:v>
                </c:pt>
                <c:pt idx="9">
                  <c:v>1.5913911684283299</c:v>
                </c:pt>
                <c:pt idx="10">
                  <c:v>1.61989621710658</c:v>
                </c:pt>
                <c:pt idx="11">
                  <c:v>1.47719591081205</c:v>
                </c:pt>
                <c:pt idx="12">
                  <c:v>1.51069753356158</c:v>
                </c:pt>
                <c:pt idx="13">
                  <c:v>1.1289837542840699</c:v>
                </c:pt>
                <c:pt idx="14">
                  <c:v>1.34541092857718</c:v>
                </c:pt>
                <c:pt idx="15">
                  <c:v>1.8733659753972001</c:v>
                </c:pt>
                <c:pt idx="16">
                  <c:v>1.18708188792337</c:v>
                </c:pt>
                <c:pt idx="17">
                  <c:v>1.2279608351422999</c:v>
                </c:pt>
                <c:pt idx="18">
                  <c:v>1.52591294990686</c:v>
                </c:pt>
                <c:pt idx="19">
                  <c:v>1.5257682560219601</c:v>
                </c:pt>
                <c:pt idx="20">
                  <c:v>1.29933920858824</c:v>
                </c:pt>
                <c:pt idx="21">
                  <c:v>1.62510360122665</c:v>
                </c:pt>
                <c:pt idx="22">
                  <c:v>1.16974810367989</c:v>
                </c:pt>
                <c:pt idx="23">
                  <c:v>1.1416047566116001</c:v>
                </c:pt>
                <c:pt idx="24">
                  <c:v>1.7708526914501299</c:v>
                </c:pt>
                <c:pt idx="25">
                  <c:v>1.5239351655876801</c:v>
                </c:pt>
                <c:pt idx="26">
                  <c:v>1.19260260489674</c:v>
                </c:pt>
                <c:pt idx="27">
                  <c:v>1.02011382139677</c:v>
                </c:pt>
                <c:pt idx="28">
                  <c:v>1.55892015454772</c:v>
                </c:pt>
                <c:pt idx="29">
                  <c:v>0.90912779631776697</c:v>
                </c:pt>
                <c:pt idx="30">
                  <c:v>1.6506047564526201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DCE-4470-9575-259559B841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99771640"/>
        <c:axId val="699767328"/>
      </c:scatterChart>
      <c:valAx>
        <c:axId val="699771640"/>
        <c:scaling>
          <c:orientation val="minMax"/>
          <c:max val="2024"/>
          <c:min val="1996"/>
        </c:scaling>
        <c:delete val="0"/>
        <c:axPos val="b"/>
        <c:numFmt formatCode="General" sourceLinked="1"/>
        <c:majorTickMark val="out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699767328"/>
        <c:crosses val="autoZero"/>
        <c:crossBetween val="midCat"/>
        <c:majorUnit val="3"/>
        <c:minorUnit val="1"/>
      </c:valAx>
      <c:valAx>
        <c:axId val="699767328"/>
        <c:scaling>
          <c:orientation val="minMax"/>
          <c:max val="2.5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l-NL"/>
                  <a:t>reproductie-index</a:t>
                </a:r>
              </a:p>
            </c:rich>
          </c:tx>
          <c:layout>
            <c:manualLayout>
              <c:xMode val="edge"/>
              <c:yMode val="edge"/>
              <c:x val="1.5673859880142971E-2"/>
              <c:y val="0.34127107474011165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699771640"/>
        <c:crosses val="autoZero"/>
        <c:crossBetween val="midCat"/>
        <c:majorUnit val="0.5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4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NL"/>
    </a:p>
  </c:txPr>
  <c:printSettings>
    <c:headerFooter alignWithMargins="0"/>
    <c:pageMargins b="1" l="0.75" r="0.75" t="1" header="0.5" footer="0.5"/>
    <c:pageSetup orientation="landscape"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nl-NL" sz="800" b="0" i="0" u="none" strike="noStrike" baseline="0">
                <a:effectLst/>
              </a:rPr>
              <a:t>Fitis</a:t>
            </a:r>
            <a:r>
              <a:rPr lang="nl-NL"/>
              <a:t>
overleving adult</a:t>
            </a:r>
          </a:p>
        </c:rich>
      </c:tx>
      <c:layout>
        <c:manualLayout>
          <c:xMode val="edge"/>
          <c:yMode val="edge"/>
          <c:x val="0.36081355809905208"/>
          <c:y val="1.984161070775243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937499999999999"/>
          <c:y val="0.15476250450499326"/>
          <c:w val="0.76875000000000004"/>
          <c:h val="0.73809809840842944"/>
        </c:manualLayout>
      </c:layout>
      <c:scatterChart>
        <c:scatterStyle val="lineMarker"/>
        <c:varyColors val="0"/>
        <c:ser>
          <c:idx val="0"/>
          <c:order val="0"/>
          <c:tx>
            <c:v>index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Pt>
            <c:idx val="0"/>
            <c:marker>
              <c:spPr>
                <a:solidFill>
                  <a:schemeClr val="bg1">
                    <a:lumMod val="65000"/>
                  </a:schemeClr>
                </a:solidFill>
                <a:ln>
                  <a:solidFill>
                    <a:srgbClr val="000000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D100-4EF2-BA8D-A3463ED5E27C}"/>
              </c:ext>
            </c:extLst>
          </c:dPt>
          <c:dPt>
            <c:idx val="1"/>
            <c:marker>
              <c:spPr>
                <a:solidFill>
                  <a:schemeClr val="bg1">
                    <a:lumMod val="65000"/>
                  </a:schemeClr>
                </a:solidFill>
                <a:ln>
                  <a:solidFill>
                    <a:srgbClr val="000000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D100-4EF2-BA8D-A3463ED5E27C}"/>
              </c:ext>
            </c:extLst>
          </c:dPt>
          <c:xVal>
            <c:numRef>
              <c:f>'overleving ad'!$E$2:$AH$2</c:f>
              <c:numCache>
                <c:formatCode>General</c:formatCode>
                <c:ptCount val="30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  <c:pt idx="25">
                  <c:v>2019</c:v>
                </c:pt>
                <c:pt idx="26">
                  <c:v>2020</c:v>
                </c:pt>
                <c:pt idx="27">
                  <c:v>2021</c:v>
                </c:pt>
                <c:pt idx="28">
                  <c:v>2022</c:v>
                </c:pt>
                <c:pt idx="29">
                  <c:v>2023</c:v>
                </c:pt>
              </c:numCache>
            </c:numRef>
          </c:xVal>
          <c:yVal>
            <c:numRef>
              <c:f>'overleving ad'!$E$48:$AH$48</c:f>
              <c:numCache>
                <c:formatCode>0.00</c:formatCode>
                <c:ptCount val="30"/>
                <c:pt idx="0">
                  <c:v>0.1721414</c:v>
                </c:pt>
                <c:pt idx="1">
                  <c:v>0.30760419999999999</c:v>
                </c:pt>
                <c:pt idx="2">
                  <c:v>0.31669150000000001</c:v>
                </c:pt>
                <c:pt idx="3">
                  <c:v>0.28360580000000002</c:v>
                </c:pt>
                <c:pt idx="4">
                  <c:v>0.32959650000000001</c:v>
                </c:pt>
                <c:pt idx="5">
                  <c:v>0.37857689999999999</c:v>
                </c:pt>
                <c:pt idx="6">
                  <c:v>0.27658280000000002</c:v>
                </c:pt>
                <c:pt idx="7">
                  <c:v>0.3272156</c:v>
                </c:pt>
                <c:pt idx="8">
                  <c:v>0.35002109999999997</c:v>
                </c:pt>
                <c:pt idx="9">
                  <c:v>0.51542390000000005</c:v>
                </c:pt>
                <c:pt idx="10">
                  <c:v>0.36143550000000002</c:v>
                </c:pt>
                <c:pt idx="11">
                  <c:v>0.41535660000000002</c:v>
                </c:pt>
                <c:pt idx="12">
                  <c:v>0.4348397</c:v>
                </c:pt>
                <c:pt idx="13">
                  <c:v>0.42788500000000002</c:v>
                </c:pt>
                <c:pt idx="14">
                  <c:v>0.44303039999999999</c:v>
                </c:pt>
                <c:pt idx="15">
                  <c:v>0.43579279999999998</c:v>
                </c:pt>
                <c:pt idx="16">
                  <c:v>0.4109989</c:v>
                </c:pt>
                <c:pt idx="17">
                  <c:v>0.32974959999999998</c:v>
                </c:pt>
                <c:pt idx="18">
                  <c:v>0.3270168</c:v>
                </c:pt>
                <c:pt idx="19">
                  <c:v>0.32304300000000002</c:v>
                </c:pt>
                <c:pt idx="20">
                  <c:v>0.35443010000000003</c:v>
                </c:pt>
                <c:pt idx="21">
                  <c:v>0.34372950000000002</c:v>
                </c:pt>
                <c:pt idx="22">
                  <c:v>0.35242499999999999</c:v>
                </c:pt>
                <c:pt idx="23">
                  <c:v>0.27004640000000002</c:v>
                </c:pt>
                <c:pt idx="24">
                  <c:v>0.3631992</c:v>
                </c:pt>
                <c:pt idx="25">
                  <c:v>0.31934220000000002</c:v>
                </c:pt>
                <c:pt idx="26">
                  <c:v>0.32662590000000002</c:v>
                </c:pt>
                <c:pt idx="27">
                  <c:v>0.3209803</c:v>
                </c:pt>
                <c:pt idx="28">
                  <c:v>0.43740469999999998</c:v>
                </c:pt>
                <c:pt idx="29">
                  <c:v>0.26908510000000002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100-4EF2-BA8D-A3463ED5E27C}"/>
            </c:ext>
          </c:extLst>
        </c:ser>
        <c:ser>
          <c:idx val="1"/>
          <c:order val="1"/>
          <c:tx>
            <c:v>lower</c:v>
          </c:tx>
          <c:spPr>
            <a:ln w="3175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'overleving ad'!$E$2:$AH$2</c:f>
              <c:numCache>
                <c:formatCode>General</c:formatCode>
                <c:ptCount val="30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  <c:pt idx="25">
                  <c:v>2019</c:v>
                </c:pt>
                <c:pt idx="26">
                  <c:v>2020</c:v>
                </c:pt>
                <c:pt idx="27">
                  <c:v>2021</c:v>
                </c:pt>
                <c:pt idx="28">
                  <c:v>2022</c:v>
                </c:pt>
                <c:pt idx="29">
                  <c:v>2023</c:v>
                </c:pt>
              </c:numCache>
            </c:numRef>
          </c:xVal>
          <c:yVal>
            <c:numRef>
              <c:f>'overleving ad'!$E$49:$AH$49</c:f>
              <c:numCache>
                <c:formatCode>0.00</c:formatCode>
                <c:ptCount val="30"/>
                <c:pt idx="0">
                  <c:v>0.10851479999999999</c:v>
                </c:pt>
                <c:pt idx="1">
                  <c:v>0.23319519999999999</c:v>
                </c:pt>
                <c:pt idx="2">
                  <c:v>0.2515329</c:v>
                </c:pt>
                <c:pt idx="3">
                  <c:v>0.22593630000000001</c:v>
                </c:pt>
                <c:pt idx="4">
                  <c:v>0.27078849999999999</c:v>
                </c:pt>
                <c:pt idx="5">
                  <c:v>0.31642239999999999</c:v>
                </c:pt>
                <c:pt idx="6">
                  <c:v>0.22548119999999999</c:v>
                </c:pt>
                <c:pt idx="7">
                  <c:v>0.26469949999999998</c:v>
                </c:pt>
                <c:pt idx="8">
                  <c:v>0.28457529999999998</c:v>
                </c:pt>
                <c:pt idx="9">
                  <c:v>0.43552489999999999</c:v>
                </c:pt>
                <c:pt idx="10">
                  <c:v>0.30657820000000002</c:v>
                </c:pt>
                <c:pt idx="11">
                  <c:v>0.35726590000000003</c:v>
                </c:pt>
                <c:pt idx="12">
                  <c:v>0.37282460000000001</c:v>
                </c:pt>
                <c:pt idx="13">
                  <c:v>0.35903210000000002</c:v>
                </c:pt>
                <c:pt idx="14">
                  <c:v>0.376747</c:v>
                </c:pt>
                <c:pt idx="15">
                  <c:v>0.37205779999999999</c:v>
                </c:pt>
                <c:pt idx="16">
                  <c:v>0.34024009999999999</c:v>
                </c:pt>
                <c:pt idx="17">
                  <c:v>0.2716788</c:v>
                </c:pt>
                <c:pt idx="18">
                  <c:v>0.26632800000000001</c:v>
                </c:pt>
                <c:pt idx="19">
                  <c:v>0.26260139999999998</c:v>
                </c:pt>
                <c:pt idx="20">
                  <c:v>0.29065190000000002</c:v>
                </c:pt>
                <c:pt idx="21">
                  <c:v>0.27910210000000002</c:v>
                </c:pt>
                <c:pt idx="22">
                  <c:v>0.28721360000000001</c:v>
                </c:pt>
                <c:pt idx="23">
                  <c:v>0.2099647</c:v>
                </c:pt>
                <c:pt idx="24">
                  <c:v>0.28063090000000002</c:v>
                </c:pt>
                <c:pt idx="25">
                  <c:v>0.24627180000000001</c:v>
                </c:pt>
                <c:pt idx="26">
                  <c:v>0.25416270000000002</c:v>
                </c:pt>
                <c:pt idx="27">
                  <c:v>0.2496517</c:v>
                </c:pt>
                <c:pt idx="28">
                  <c:v>0.34283979999999997</c:v>
                </c:pt>
                <c:pt idx="29">
                  <c:v>0.1951513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100-4EF2-BA8D-A3463ED5E27C}"/>
            </c:ext>
          </c:extLst>
        </c:ser>
        <c:ser>
          <c:idx val="2"/>
          <c:order val="2"/>
          <c:tx>
            <c:v>upper</c:v>
          </c:tx>
          <c:spPr>
            <a:ln w="3175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'overleving ad'!$E$2:$AH$2</c:f>
              <c:numCache>
                <c:formatCode>General</c:formatCode>
                <c:ptCount val="30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  <c:pt idx="25">
                  <c:v>2019</c:v>
                </c:pt>
                <c:pt idx="26">
                  <c:v>2020</c:v>
                </c:pt>
                <c:pt idx="27">
                  <c:v>2021</c:v>
                </c:pt>
                <c:pt idx="28">
                  <c:v>2022</c:v>
                </c:pt>
                <c:pt idx="29">
                  <c:v>2023</c:v>
                </c:pt>
              </c:numCache>
            </c:numRef>
          </c:xVal>
          <c:yVal>
            <c:numRef>
              <c:f>'overleving ad'!$E$50:$AH$50</c:f>
              <c:numCache>
                <c:formatCode>0.00</c:formatCode>
                <c:ptCount val="30"/>
                <c:pt idx="0">
                  <c:v>0.26210620000000001</c:v>
                </c:pt>
                <c:pt idx="1">
                  <c:v>0.39356970000000002</c:v>
                </c:pt>
                <c:pt idx="2">
                  <c:v>0.38993559999999999</c:v>
                </c:pt>
                <c:pt idx="3">
                  <c:v>0.34935169999999999</c:v>
                </c:pt>
                <c:pt idx="4">
                  <c:v>0.39427079999999998</c:v>
                </c:pt>
                <c:pt idx="5">
                  <c:v>0.44499250000000001</c:v>
                </c:pt>
                <c:pt idx="6">
                  <c:v>0.3342675</c:v>
                </c:pt>
                <c:pt idx="7">
                  <c:v>0.3965341</c:v>
                </c:pt>
                <c:pt idx="8">
                  <c:v>0.42164740000000001</c:v>
                </c:pt>
                <c:pt idx="9">
                  <c:v>0.59454220000000002</c:v>
                </c:pt>
                <c:pt idx="10">
                  <c:v>0.4201609</c:v>
                </c:pt>
                <c:pt idx="11">
                  <c:v>0.47589900000000002</c:v>
                </c:pt>
                <c:pt idx="12">
                  <c:v>0.49896370000000001</c:v>
                </c:pt>
                <c:pt idx="13">
                  <c:v>0.49964900000000001</c:v>
                </c:pt>
                <c:pt idx="14">
                  <c:v>0.51140649999999999</c:v>
                </c:pt>
                <c:pt idx="15">
                  <c:v>0.50172240000000001</c:v>
                </c:pt>
                <c:pt idx="16">
                  <c:v>0.4856413</c:v>
                </c:pt>
                <c:pt idx="17">
                  <c:v>0.39352619999999999</c:v>
                </c:pt>
                <c:pt idx="18">
                  <c:v>0.39410620000000002</c:v>
                </c:pt>
                <c:pt idx="19">
                  <c:v>0.39003769999999999</c:v>
                </c:pt>
                <c:pt idx="20">
                  <c:v>0.42384119999999997</c:v>
                </c:pt>
                <c:pt idx="21">
                  <c:v>0.41471279999999999</c:v>
                </c:pt>
                <c:pt idx="22">
                  <c:v>0.42364249999999998</c:v>
                </c:pt>
                <c:pt idx="23">
                  <c:v>0.33992329999999998</c:v>
                </c:pt>
                <c:pt idx="24">
                  <c:v>0.45470529999999998</c:v>
                </c:pt>
                <c:pt idx="25">
                  <c:v>0.40251500000000001</c:v>
                </c:pt>
                <c:pt idx="26">
                  <c:v>0.40843499999999999</c:v>
                </c:pt>
                <c:pt idx="27">
                  <c:v>0.40177600000000002</c:v>
                </c:pt>
                <c:pt idx="28">
                  <c:v>0.53674880000000003</c:v>
                </c:pt>
                <c:pt idx="29">
                  <c:v>0.3585507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100-4EF2-BA8D-A3463ED5E2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99764976"/>
        <c:axId val="699766152"/>
      </c:scatterChart>
      <c:valAx>
        <c:axId val="699764976"/>
        <c:scaling>
          <c:orientation val="minMax"/>
          <c:max val="2023"/>
          <c:min val="1996"/>
        </c:scaling>
        <c:delete val="0"/>
        <c:axPos val="b"/>
        <c:numFmt formatCode="General" sourceLinked="1"/>
        <c:majorTickMark val="out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699766152"/>
        <c:crosses val="autoZero"/>
        <c:crossBetween val="midCat"/>
        <c:majorUnit val="3"/>
        <c:minorUnit val="1"/>
      </c:valAx>
      <c:valAx>
        <c:axId val="699766152"/>
        <c:scaling>
          <c:orientation val="minMax"/>
          <c:max val="1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l-NL"/>
                  <a:t>jaarlijkse overlevingskans</a:t>
                </a:r>
              </a:p>
            </c:rich>
          </c:tx>
          <c:layout>
            <c:manualLayout>
              <c:xMode val="edge"/>
              <c:yMode val="edge"/>
              <c:x val="1.5625E-2"/>
              <c:y val="0.24278556089579711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699764976"/>
        <c:crosses val="autoZero"/>
        <c:crossBetween val="midCat"/>
        <c:majorUnit val="0.2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4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NL"/>
    </a:p>
  </c:txPr>
  <c:printSettings>
    <c:headerFooter alignWithMargins="0"/>
    <c:pageMargins b="1" l="0.75" r="0.75" t="1" header="0.5" footer="0.5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nl-NL" sz="800" b="0" i="0" u="none" strike="noStrike" baseline="0">
                <a:effectLst/>
              </a:rPr>
              <a:t>Fitis</a:t>
            </a:r>
            <a:r>
              <a:rPr lang="nl-NL"/>
              <a:t>
overleving eerstejaars</a:t>
            </a:r>
          </a:p>
        </c:rich>
      </c:tx>
      <c:layout>
        <c:manualLayout>
          <c:xMode val="edge"/>
          <c:yMode val="edge"/>
          <c:x val="0.36081355809905208"/>
          <c:y val="1.984161070775243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937499999999999"/>
          <c:y val="0.15476250450499326"/>
          <c:w val="0.76875000000000004"/>
          <c:h val="0.73809809840842944"/>
        </c:manualLayout>
      </c:layout>
      <c:scatterChart>
        <c:scatterStyle val="lineMarker"/>
        <c:varyColors val="0"/>
        <c:ser>
          <c:idx val="0"/>
          <c:order val="0"/>
          <c:tx>
            <c:v>index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Pt>
            <c:idx val="0"/>
            <c:marker>
              <c:spPr>
                <a:solidFill>
                  <a:schemeClr val="bg1">
                    <a:lumMod val="65000"/>
                  </a:schemeClr>
                </a:solidFill>
                <a:ln>
                  <a:solidFill>
                    <a:srgbClr val="000000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6D22-4BF2-BF6D-3FF6C89F9CF4}"/>
              </c:ext>
            </c:extLst>
          </c:dPt>
          <c:xVal>
            <c:numRef>
              <c:f>'overleving juv'!$E$2:$AH$2</c:f>
              <c:numCache>
                <c:formatCode>General</c:formatCode>
                <c:ptCount val="30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  <c:pt idx="25">
                  <c:v>2019</c:v>
                </c:pt>
                <c:pt idx="26">
                  <c:v>2020</c:v>
                </c:pt>
                <c:pt idx="27">
                  <c:v>2021</c:v>
                </c:pt>
                <c:pt idx="28">
                  <c:v>2022</c:v>
                </c:pt>
                <c:pt idx="29">
                  <c:v>2023</c:v>
                </c:pt>
              </c:numCache>
            </c:numRef>
          </c:xVal>
          <c:yVal>
            <c:numRef>
              <c:f>'overleving juv'!$E$48:$AH$48</c:f>
              <c:numCache>
                <c:formatCode>0.00</c:formatCode>
                <c:ptCount val="30"/>
                <c:pt idx="0">
                  <c:v>0.1046084</c:v>
                </c:pt>
                <c:pt idx="1">
                  <c:v>5.1550499999999999E-2</c:v>
                </c:pt>
                <c:pt idx="2">
                  <c:v>9.3721499999999999E-2</c:v>
                </c:pt>
                <c:pt idx="3">
                  <c:v>8.1013199999999994E-2</c:v>
                </c:pt>
                <c:pt idx="4">
                  <c:v>6.84892E-2</c:v>
                </c:pt>
                <c:pt idx="5">
                  <c:v>9.6560000000000007E-2</c:v>
                </c:pt>
                <c:pt idx="6">
                  <c:v>7.1262300000000001E-2</c:v>
                </c:pt>
                <c:pt idx="7">
                  <c:v>6.8287600000000004E-2</c:v>
                </c:pt>
                <c:pt idx="8">
                  <c:v>8.0672499999999994E-2</c:v>
                </c:pt>
                <c:pt idx="9">
                  <c:v>0.1244111</c:v>
                </c:pt>
                <c:pt idx="10">
                  <c:v>0.1105742</c:v>
                </c:pt>
                <c:pt idx="11">
                  <c:v>8.6093900000000001E-2</c:v>
                </c:pt>
                <c:pt idx="12">
                  <c:v>5.2068799999999998E-2</c:v>
                </c:pt>
                <c:pt idx="13">
                  <c:v>6.3666200000000006E-2</c:v>
                </c:pt>
                <c:pt idx="14">
                  <c:v>0.14333389999999999</c:v>
                </c:pt>
                <c:pt idx="15">
                  <c:v>8.8370400000000002E-2</c:v>
                </c:pt>
                <c:pt idx="16">
                  <c:v>0.126301</c:v>
                </c:pt>
                <c:pt idx="17">
                  <c:v>7.9206200000000004E-2</c:v>
                </c:pt>
                <c:pt idx="18">
                  <c:v>7.2809299999999993E-2</c:v>
                </c:pt>
                <c:pt idx="19">
                  <c:v>9.2327999999999993E-2</c:v>
                </c:pt>
                <c:pt idx="20">
                  <c:v>9.4869400000000007E-2</c:v>
                </c:pt>
                <c:pt idx="21">
                  <c:v>7.8722700000000007E-2</c:v>
                </c:pt>
                <c:pt idx="22">
                  <c:v>9.8205100000000004E-2</c:v>
                </c:pt>
                <c:pt idx="23">
                  <c:v>5.9284900000000001E-2</c:v>
                </c:pt>
                <c:pt idx="24">
                  <c:v>8.5814399999999999E-2</c:v>
                </c:pt>
                <c:pt idx="26">
                  <c:v>7.9953399999999994E-2</c:v>
                </c:pt>
                <c:pt idx="27">
                  <c:v>8.6227999999999999E-2</c:v>
                </c:pt>
                <c:pt idx="28">
                  <c:v>9.0901499999999996E-2</c:v>
                </c:pt>
                <c:pt idx="29">
                  <c:v>5.8662100000000002E-2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D22-4BF2-BF6D-3FF6C89F9CF4}"/>
            </c:ext>
          </c:extLst>
        </c:ser>
        <c:ser>
          <c:idx val="1"/>
          <c:order val="1"/>
          <c:tx>
            <c:v>lower</c:v>
          </c:tx>
          <c:spPr>
            <a:ln w="3175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'overleving juv'!$E$2:$AH$2</c:f>
              <c:numCache>
                <c:formatCode>General</c:formatCode>
                <c:ptCount val="30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  <c:pt idx="25">
                  <c:v>2019</c:v>
                </c:pt>
                <c:pt idx="26">
                  <c:v>2020</c:v>
                </c:pt>
                <c:pt idx="27">
                  <c:v>2021</c:v>
                </c:pt>
                <c:pt idx="28">
                  <c:v>2022</c:v>
                </c:pt>
                <c:pt idx="29">
                  <c:v>2023</c:v>
                </c:pt>
              </c:numCache>
            </c:numRef>
          </c:xVal>
          <c:yVal>
            <c:numRef>
              <c:f>'overleving juv'!$E$49:$AH$49</c:f>
              <c:numCache>
                <c:formatCode>0.00</c:formatCode>
                <c:ptCount val="30"/>
                <c:pt idx="0">
                  <c:v>7.4663999999999994E-2</c:v>
                </c:pt>
                <c:pt idx="1">
                  <c:v>3.6559099999999997E-2</c:v>
                </c:pt>
                <c:pt idx="2">
                  <c:v>7.2794600000000001E-2</c:v>
                </c:pt>
                <c:pt idx="3">
                  <c:v>6.0772600000000003E-2</c:v>
                </c:pt>
                <c:pt idx="4">
                  <c:v>5.0458000000000003E-2</c:v>
                </c:pt>
                <c:pt idx="5">
                  <c:v>7.5276999999999997E-2</c:v>
                </c:pt>
                <c:pt idx="6">
                  <c:v>5.1714999999999997E-2</c:v>
                </c:pt>
                <c:pt idx="7">
                  <c:v>4.7197500000000003E-2</c:v>
                </c:pt>
                <c:pt idx="8">
                  <c:v>5.88377E-2</c:v>
                </c:pt>
                <c:pt idx="9">
                  <c:v>9.2975000000000002E-2</c:v>
                </c:pt>
                <c:pt idx="10">
                  <c:v>8.516E-2</c:v>
                </c:pt>
                <c:pt idx="11">
                  <c:v>6.3292200000000007E-2</c:v>
                </c:pt>
                <c:pt idx="12">
                  <c:v>3.34623E-2</c:v>
                </c:pt>
                <c:pt idx="13">
                  <c:v>3.9949100000000001E-2</c:v>
                </c:pt>
                <c:pt idx="14">
                  <c:v>0.1120739</c:v>
                </c:pt>
                <c:pt idx="15">
                  <c:v>6.7611400000000002E-2</c:v>
                </c:pt>
                <c:pt idx="16">
                  <c:v>9.2246499999999995E-2</c:v>
                </c:pt>
                <c:pt idx="17">
                  <c:v>5.5408899999999997E-2</c:v>
                </c:pt>
                <c:pt idx="18">
                  <c:v>5.2424800000000001E-2</c:v>
                </c:pt>
                <c:pt idx="19">
                  <c:v>6.8289699999999995E-2</c:v>
                </c:pt>
                <c:pt idx="20">
                  <c:v>6.6318699999999994E-2</c:v>
                </c:pt>
                <c:pt idx="21">
                  <c:v>5.4432800000000003E-2</c:v>
                </c:pt>
                <c:pt idx="22">
                  <c:v>6.9395100000000001E-2</c:v>
                </c:pt>
                <c:pt idx="23">
                  <c:v>3.6158999999999997E-2</c:v>
                </c:pt>
                <c:pt idx="24">
                  <c:v>5.8926399999999997E-2</c:v>
                </c:pt>
                <c:pt idx="26">
                  <c:v>5.1370899999999997E-2</c:v>
                </c:pt>
                <c:pt idx="27">
                  <c:v>5.3437400000000003E-2</c:v>
                </c:pt>
                <c:pt idx="28">
                  <c:v>5.8937499999999997E-2</c:v>
                </c:pt>
                <c:pt idx="29">
                  <c:v>2.7745300000000001E-2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D22-4BF2-BF6D-3FF6C89F9CF4}"/>
            </c:ext>
          </c:extLst>
        </c:ser>
        <c:ser>
          <c:idx val="2"/>
          <c:order val="2"/>
          <c:tx>
            <c:v>upper</c:v>
          </c:tx>
          <c:spPr>
            <a:ln w="3175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'overleving juv'!$E$2:$AH$2</c:f>
              <c:numCache>
                <c:formatCode>General</c:formatCode>
                <c:ptCount val="30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  <c:pt idx="25">
                  <c:v>2019</c:v>
                </c:pt>
                <c:pt idx="26">
                  <c:v>2020</c:v>
                </c:pt>
                <c:pt idx="27">
                  <c:v>2021</c:v>
                </c:pt>
                <c:pt idx="28">
                  <c:v>2022</c:v>
                </c:pt>
                <c:pt idx="29">
                  <c:v>2023</c:v>
                </c:pt>
              </c:numCache>
            </c:numRef>
          </c:xVal>
          <c:yVal>
            <c:numRef>
              <c:f>'overleving juv'!$E$50:$AH$50</c:f>
              <c:numCache>
                <c:formatCode>0.00</c:formatCode>
                <c:ptCount val="30"/>
                <c:pt idx="0">
                  <c:v>0.14468449999999999</c:v>
                </c:pt>
                <c:pt idx="1">
                  <c:v>7.2228399999999998E-2</c:v>
                </c:pt>
                <c:pt idx="2">
                  <c:v>0.1198866</c:v>
                </c:pt>
                <c:pt idx="3">
                  <c:v>0.1072254</c:v>
                </c:pt>
                <c:pt idx="4">
                  <c:v>9.2337199999999994E-2</c:v>
                </c:pt>
                <c:pt idx="5">
                  <c:v>0.1230595</c:v>
                </c:pt>
                <c:pt idx="6">
                  <c:v>9.7439100000000001E-2</c:v>
                </c:pt>
                <c:pt idx="7">
                  <c:v>9.7834299999999999E-2</c:v>
                </c:pt>
                <c:pt idx="8">
                  <c:v>0.109666</c:v>
                </c:pt>
                <c:pt idx="9">
                  <c:v>0.16454779999999999</c:v>
                </c:pt>
                <c:pt idx="10">
                  <c:v>0.1423922</c:v>
                </c:pt>
                <c:pt idx="11">
                  <c:v>0.11609220000000001</c:v>
                </c:pt>
                <c:pt idx="12">
                  <c:v>8.0163499999999999E-2</c:v>
                </c:pt>
                <c:pt idx="13">
                  <c:v>9.9997199999999994E-2</c:v>
                </c:pt>
                <c:pt idx="14">
                  <c:v>0.18153030000000001</c:v>
                </c:pt>
                <c:pt idx="15">
                  <c:v>0.1147189</c:v>
                </c:pt>
                <c:pt idx="16">
                  <c:v>0.1705653</c:v>
                </c:pt>
                <c:pt idx="17">
                  <c:v>0.1120121</c:v>
                </c:pt>
                <c:pt idx="18">
                  <c:v>0.1002813</c:v>
                </c:pt>
                <c:pt idx="19">
                  <c:v>0.12370440000000001</c:v>
                </c:pt>
                <c:pt idx="20">
                  <c:v>0.13394809999999999</c:v>
                </c:pt>
                <c:pt idx="21">
                  <c:v>0.11256149999999999</c:v>
                </c:pt>
                <c:pt idx="22">
                  <c:v>0.13721220000000001</c:v>
                </c:pt>
                <c:pt idx="23">
                  <c:v>9.5732200000000003E-2</c:v>
                </c:pt>
                <c:pt idx="24">
                  <c:v>0.12336320000000001</c:v>
                </c:pt>
                <c:pt idx="26">
                  <c:v>0.12238739999999999</c:v>
                </c:pt>
                <c:pt idx="27">
                  <c:v>0.1362438</c:v>
                </c:pt>
                <c:pt idx="28">
                  <c:v>0.13766490000000001</c:v>
                </c:pt>
                <c:pt idx="29">
                  <c:v>0.11978560000000001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D22-4BF2-BF6D-3FF6C89F9C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99766544"/>
        <c:axId val="699766936"/>
      </c:scatterChart>
      <c:valAx>
        <c:axId val="699766544"/>
        <c:scaling>
          <c:orientation val="minMax"/>
          <c:max val="2023"/>
          <c:min val="1996"/>
        </c:scaling>
        <c:delete val="0"/>
        <c:axPos val="b"/>
        <c:numFmt formatCode="General" sourceLinked="1"/>
        <c:majorTickMark val="out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699766936"/>
        <c:crosses val="autoZero"/>
        <c:crossBetween val="midCat"/>
        <c:majorUnit val="3"/>
        <c:minorUnit val="1"/>
      </c:valAx>
      <c:valAx>
        <c:axId val="699766936"/>
        <c:scaling>
          <c:orientation val="minMax"/>
          <c:max val="0.4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l-NL"/>
                  <a:t>jaarlijkse overlevingskans</a:t>
                </a:r>
              </a:p>
            </c:rich>
          </c:tx>
          <c:layout>
            <c:manualLayout>
              <c:xMode val="edge"/>
              <c:yMode val="edge"/>
              <c:x val="1.5625E-2"/>
              <c:y val="0.24278556089579711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699766544"/>
        <c:crosses val="autoZero"/>
        <c:crossBetween val="midCat"/>
        <c:majorUnit val="0.1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4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NL"/>
    </a:p>
  </c:txPr>
  <c:printSettings>
    <c:headerFooter alignWithMargins="0"/>
    <c:pageMargins b="1" l="0.75" r="0.75" t="1" header="0.5" footer="0.5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nl-NL"/>
              <a:t>Baardmannetje
reproductie</a:t>
            </a:r>
          </a:p>
        </c:rich>
      </c:tx>
      <c:layout>
        <c:manualLayout>
          <c:xMode val="edge"/>
          <c:yMode val="edge"/>
          <c:x val="0.38244569258194261"/>
          <c:y val="1.98411443111095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622307023908701"/>
          <c:y val="0.15476250450499326"/>
          <c:w val="0.78167817759981373"/>
          <c:h val="0.73809809840842944"/>
        </c:manualLayout>
      </c:layout>
      <c:scatterChart>
        <c:scatterStyle val="lineMarker"/>
        <c:varyColors val="0"/>
        <c:ser>
          <c:idx val="0"/>
          <c:order val="0"/>
          <c:tx>
            <c:v>index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Pt>
            <c:idx val="1"/>
            <c:marker>
              <c:spPr>
                <a:solidFill>
                  <a:schemeClr val="bg1">
                    <a:lumMod val="65000"/>
                  </a:schemeClr>
                </a:solidFill>
                <a:ln>
                  <a:solidFill>
                    <a:srgbClr val="000000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31CF-4214-ADF5-9D5BC1EC5928}"/>
              </c:ext>
            </c:extLst>
          </c:dPt>
          <c:xVal>
            <c:numRef>
              <c:f>reproductie!$E$2:$AI$2</c:f>
              <c:numCache>
                <c:formatCode>General</c:formatCode>
                <c:ptCount val="31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  <c:pt idx="25">
                  <c:v>2019</c:v>
                </c:pt>
                <c:pt idx="26">
                  <c:v>2020</c:v>
                </c:pt>
                <c:pt idx="27">
                  <c:v>2021</c:v>
                </c:pt>
                <c:pt idx="28">
                  <c:v>2022</c:v>
                </c:pt>
                <c:pt idx="29">
                  <c:v>2023</c:v>
                </c:pt>
                <c:pt idx="30">
                  <c:v>2024</c:v>
                </c:pt>
              </c:numCache>
            </c:numRef>
          </c:xVal>
          <c:yVal>
            <c:numRef>
              <c:f>reproductie!$E$51:$AI$51</c:f>
              <c:numCache>
                <c:formatCode>0.00</c:formatCode>
                <c:ptCount val="31"/>
                <c:pt idx="1">
                  <c:v>2.47165487359652</c:v>
                </c:pt>
                <c:pt idx="2">
                  <c:v>1.9265620467120399</c:v>
                </c:pt>
                <c:pt idx="3">
                  <c:v>2.59114838241064</c:v>
                </c:pt>
                <c:pt idx="4">
                  <c:v>0.78381513260462599</c:v>
                </c:pt>
                <c:pt idx="5">
                  <c:v>0.98313130703227802</c:v>
                </c:pt>
                <c:pt idx="6">
                  <c:v>0.93107580409589197</c:v>
                </c:pt>
                <c:pt idx="7">
                  <c:v>1.1501861712146</c:v>
                </c:pt>
                <c:pt idx="8">
                  <c:v>1.8324020599172499</c:v>
                </c:pt>
                <c:pt idx="9">
                  <c:v>3.4845086905817002</c:v>
                </c:pt>
                <c:pt idx="10">
                  <c:v>3.33093031089544</c:v>
                </c:pt>
                <c:pt idx="11">
                  <c:v>4.5529395287594099</c:v>
                </c:pt>
                <c:pt idx="12">
                  <c:v>1.93665761918311</c:v>
                </c:pt>
                <c:pt idx="13">
                  <c:v>2.1211720668566199</c:v>
                </c:pt>
                <c:pt idx="14">
                  <c:v>3.2078581368317698</c:v>
                </c:pt>
                <c:pt idx="15">
                  <c:v>3.0759067967521299</c:v>
                </c:pt>
                <c:pt idx="16">
                  <c:v>3.6907219333952401</c:v>
                </c:pt>
                <c:pt idx="17">
                  <c:v>2.0730702837420498</c:v>
                </c:pt>
                <c:pt idx="18">
                  <c:v>4.2951158816701902</c:v>
                </c:pt>
                <c:pt idx="19">
                  <c:v>2.0111774441936898</c:v>
                </c:pt>
                <c:pt idx="20">
                  <c:v>1.9681099741196699</c:v>
                </c:pt>
                <c:pt idx="21">
                  <c:v>2.3898708308117</c:v>
                </c:pt>
                <c:pt idx="22">
                  <c:v>1.4803194475049499</c:v>
                </c:pt>
                <c:pt idx="23">
                  <c:v>3.2551119544673299</c:v>
                </c:pt>
                <c:pt idx="24">
                  <c:v>2.8814496825028</c:v>
                </c:pt>
                <c:pt idx="25">
                  <c:v>2.82511881766685</c:v>
                </c:pt>
                <c:pt idx="26">
                  <c:v>1.45070074100818</c:v>
                </c:pt>
                <c:pt idx="27">
                  <c:v>1.8794025257756699</c:v>
                </c:pt>
                <c:pt idx="28">
                  <c:v>3.0035641617684199</c:v>
                </c:pt>
                <c:pt idx="29">
                  <c:v>1.46338153775177</c:v>
                </c:pt>
                <c:pt idx="30">
                  <c:v>2.7274610981368701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1CF-4214-ADF5-9D5BC1EC5928}"/>
            </c:ext>
          </c:extLst>
        </c:ser>
        <c:ser>
          <c:idx val="1"/>
          <c:order val="1"/>
          <c:tx>
            <c:v>lower</c:v>
          </c:tx>
          <c:spPr>
            <a:ln w="3175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reproductie!$E$2:$AI$2</c:f>
              <c:numCache>
                <c:formatCode>General</c:formatCode>
                <c:ptCount val="31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  <c:pt idx="25">
                  <c:v>2019</c:v>
                </c:pt>
                <c:pt idx="26">
                  <c:v>2020</c:v>
                </c:pt>
                <c:pt idx="27">
                  <c:v>2021</c:v>
                </c:pt>
                <c:pt idx="28">
                  <c:v>2022</c:v>
                </c:pt>
                <c:pt idx="29">
                  <c:v>2023</c:v>
                </c:pt>
                <c:pt idx="30">
                  <c:v>2024</c:v>
                </c:pt>
              </c:numCache>
            </c:numRef>
          </c:xVal>
          <c:yVal>
            <c:numRef>
              <c:f>reproductie!$E$52:$AI$52</c:f>
              <c:numCache>
                <c:formatCode>0.00</c:formatCode>
                <c:ptCount val="31"/>
                <c:pt idx="1">
                  <c:v>0.90350327619854298</c:v>
                </c:pt>
                <c:pt idx="2">
                  <c:v>0.96070737825579</c:v>
                </c:pt>
                <c:pt idx="3">
                  <c:v>1.0480671737120499</c:v>
                </c:pt>
                <c:pt idx="4">
                  <c:v>0.2370855054596</c:v>
                </c:pt>
                <c:pt idx="5">
                  <c:v>0.46484284418636601</c:v>
                </c:pt>
                <c:pt idx="6">
                  <c:v>0.46762743985718802</c:v>
                </c:pt>
                <c:pt idx="7">
                  <c:v>0.52196938340684396</c:v>
                </c:pt>
                <c:pt idx="8">
                  <c:v>0.61958444958462</c:v>
                </c:pt>
                <c:pt idx="9">
                  <c:v>2.0682176916388402</c:v>
                </c:pt>
                <c:pt idx="10">
                  <c:v>2.03539933696571</c:v>
                </c:pt>
                <c:pt idx="11">
                  <c:v>2.15097658953405</c:v>
                </c:pt>
                <c:pt idx="12">
                  <c:v>1.1109844201839401</c:v>
                </c:pt>
                <c:pt idx="13">
                  <c:v>1.1887163002238801</c:v>
                </c:pt>
                <c:pt idx="14">
                  <c:v>1.9795289765125601</c:v>
                </c:pt>
                <c:pt idx="15">
                  <c:v>1.8632072057079201</c:v>
                </c:pt>
                <c:pt idx="16">
                  <c:v>2.06292687677999</c:v>
                </c:pt>
                <c:pt idx="17">
                  <c:v>0.85206391789248104</c:v>
                </c:pt>
                <c:pt idx="18">
                  <c:v>2.1137920247842601</c:v>
                </c:pt>
                <c:pt idx="19">
                  <c:v>1.2200147322247199</c:v>
                </c:pt>
                <c:pt idx="20">
                  <c:v>1.2348622244076699</c:v>
                </c:pt>
                <c:pt idx="21">
                  <c:v>1.4197958204555801</c:v>
                </c:pt>
                <c:pt idx="22">
                  <c:v>0.85299865252481799</c:v>
                </c:pt>
                <c:pt idx="23">
                  <c:v>2.1477173951350599</c:v>
                </c:pt>
                <c:pt idx="24">
                  <c:v>1.7382650388327301</c:v>
                </c:pt>
                <c:pt idx="25">
                  <c:v>1.8500160409361499</c:v>
                </c:pt>
                <c:pt idx="26">
                  <c:v>0.963617984797833</c:v>
                </c:pt>
                <c:pt idx="27">
                  <c:v>1.13445527705311</c:v>
                </c:pt>
                <c:pt idx="28">
                  <c:v>1.8603316642772301</c:v>
                </c:pt>
                <c:pt idx="29">
                  <c:v>0.90181359136813499</c:v>
                </c:pt>
                <c:pt idx="30">
                  <c:v>1.61127483088003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1CF-4214-ADF5-9D5BC1EC5928}"/>
            </c:ext>
          </c:extLst>
        </c:ser>
        <c:ser>
          <c:idx val="2"/>
          <c:order val="2"/>
          <c:tx>
            <c:v>upper</c:v>
          </c:tx>
          <c:spPr>
            <a:ln w="3175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reproductie!$E$2:$AI$2</c:f>
              <c:numCache>
                <c:formatCode>General</c:formatCode>
                <c:ptCount val="31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  <c:pt idx="25">
                  <c:v>2019</c:v>
                </c:pt>
                <c:pt idx="26">
                  <c:v>2020</c:v>
                </c:pt>
                <c:pt idx="27">
                  <c:v>2021</c:v>
                </c:pt>
                <c:pt idx="28">
                  <c:v>2022</c:v>
                </c:pt>
                <c:pt idx="29">
                  <c:v>2023</c:v>
                </c:pt>
                <c:pt idx="30">
                  <c:v>2024</c:v>
                </c:pt>
              </c:numCache>
            </c:numRef>
          </c:xVal>
          <c:yVal>
            <c:numRef>
              <c:f>reproductie!$E$53:$AI$53</c:f>
              <c:numCache>
                <c:formatCode>0.00</c:formatCode>
                <c:ptCount val="31"/>
                <c:pt idx="1">
                  <c:v>7.5940170799732902</c:v>
                </c:pt>
                <c:pt idx="2">
                  <c:v>4.0219222555213996</c:v>
                </c:pt>
                <c:pt idx="3">
                  <c:v>7.1999130228596497</c:v>
                </c:pt>
                <c:pt idx="4">
                  <c:v>2.4993132247305798</c:v>
                </c:pt>
                <c:pt idx="5">
                  <c:v>2.0670863785905498</c:v>
                </c:pt>
                <c:pt idx="6">
                  <c:v>1.8472537501666899</c:v>
                </c:pt>
                <c:pt idx="7">
                  <c:v>2.5485712803174398</c:v>
                </c:pt>
                <c:pt idx="8">
                  <c:v>5.7875686743847803</c:v>
                </c:pt>
                <c:pt idx="9">
                  <c:v>6.1395085665216396</c:v>
                </c:pt>
                <c:pt idx="10">
                  <c:v>5.6532473605114602</c:v>
                </c:pt>
                <c:pt idx="11">
                  <c:v>10.9393790753006</c:v>
                </c:pt>
                <c:pt idx="12">
                  <c:v>3.4751327660659599</c:v>
                </c:pt>
                <c:pt idx="13">
                  <c:v>3.9080807566317302</c:v>
                </c:pt>
                <c:pt idx="14">
                  <c:v>5.3745369408439103</c:v>
                </c:pt>
                <c:pt idx="15">
                  <c:v>5.2446616388876697</c:v>
                </c:pt>
                <c:pt idx="16">
                  <c:v>6.9476836749730797</c:v>
                </c:pt>
                <c:pt idx="17">
                  <c:v>5.5363042808829999</c:v>
                </c:pt>
                <c:pt idx="18">
                  <c:v>9.5983945031498994</c:v>
                </c:pt>
                <c:pt idx="19">
                  <c:v>3.3939491383820402</c:v>
                </c:pt>
                <c:pt idx="20">
                  <c:v>3.1924617998268601</c:v>
                </c:pt>
                <c:pt idx="21">
                  <c:v>4.1417295036182598</c:v>
                </c:pt>
                <c:pt idx="22">
                  <c:v>2.5940000316404999</c:v>
                </c:pt>
                <c:pt idx="23">
                  <c:v>5.0166862291910101</c:v>
                </c:pt>
                <c:pt idx="24">
                  <c:v>4.9063611794355504</c:v>
                </c:pt>
                <c:pt idx="25">
                  <c:v>4.3866444154700099</c:v>
                </c:pt>
                <c:pt idx="26">
                  <c:v>2.19454007341976</c:v>
                </c:pt>
                <c:pt idx="27">
                  <c:v>3.1601986231808299</c:v>
                </c:pt>
                <c:pt idx="28">
                  <c:v>4.9670974866224098</c:v>
                </c:pt>
                <c:pt idx="29">
                  <c:v>2.3917659066164401</c:v>
                </c:pt>
                <c:pt idx="30">
                  <c:v>4.75446679160145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1CF-4214-ADF5-9D5BC1EC59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99767720"/>
        <c:axId val="699786536"/>
      </c:scatterChart>
      <c:valAx>
        <c:axId val="699767720"/>
        <c:scaling>
          <c:orientation val="minMax"/>
          <c:max val="2024"/>
          <c:min val="1996"/>
        </c:scaling>
        <c:delete val="0"/>
        <c:axPos val="b"/>
        <c:numFmt formatCode="General" sourceLinked="1"/>
        <c:majorTickMark val="out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699786536"/>
        <c:crosses val="autoZero"/>
        <c:crossBetween val="midCat"/>
        <c:majorUnit val="3"/>
        <c:minorUnit val="1"/>
      </c:valAx>
      <c:valAx>
        <c:axId val="699786536"/>
        <c:scaling>
          <c:orientation val="minMax"/>
          <c:max val="12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l-NL"/>
                  <a:t>reproductie-index</a:t>
                </a:r>
              </a:p>
            </c:rich>
          </c:tx>
          <c:layout>
            <c:manualLayout>
              <c:xMode val="edge"/>
              <c:yMode val="edge"/>
              <c:x val="1.5673859880142971E-2"/>
              <c:y val="0.34127107474011165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699767720"/>
        <c:crosses val="autoZero"/>
        <c:crossBetween val="midCat"/>
        <c:majorUnit val="2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4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NL"/>
    </a:p>
  </c:txPr>
  <c:printSettings>
    <c:headerFooter alignWithMargins="0"/>
    <c:pageMargins b="1" l="0.75" r="0.75" t="1" header="0.5" footer="0.5"/>
    <c:pageSetup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nl-NL"/>
              <a:t>Winterkoning
overleving adult</a:t>
            </a:r>
          </a:p>
        </c:rich>
      </c:tx>
      <c:layout>
        <c:manualLayout>
          <c:xMode val="edge"/>
          <c:yMode val="edge"/>
          <c:x val="0.36081355809905208"/>
          <c:y val="1.984161070775243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937499999999999"/>
          <c:y val="0.15476250450499326"/>
          <c:w val="0.76875000000000004"/>
          <c:h val="0.73809809840842944"/>
        </c:manualLayout>
      </c:layout>
      <c:scatterChart>
        <c:scatterStyle val="lineMarker"/>
        <c:varyColors val="0"/>
        <c:ser>
          <c:idx val="0"/>
          <c:order val="0"/>
          <c:tx>
            <c:v>index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Pt>
            <c:idx val="0"/>
            <c:marker>
              <c:spPr>
                <a:solidFill>
                  <a:schemeClr val="bg1">
                    <a:lumMod val="65000"/>
                  </a:schemeClr>
                </a:solidFill>
                <a:ln>
                  <a:solidFill>
                    <a:srgbClr val="000000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C91F-487B-83E8-D24E3FCC12CC}"/>
              </c:ext>
            </c:extLst>
          </c:dPt>
          <c:dPt>
            <c:idx val="1"/>
            <c:marker>
              <c:spPr>
                <a:solidFill>
                  <a:schemeClr val="bg1">
                    <a:lumMod val="65000"/>
                  </a:schemeClr>
                </a:solidFill>
                <a:ln>
                  <a:solidFill>
                    <a:srgbClr val="000000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C91F-487B-83E8-D24E3FCC12CC}"/>
              </c:ext>
            </c:extLst>
          </c:dPt>
          <c:xVal>
            <c:numRef>
              <c:f>'overleving ad'!$E$2:$AH$2</c:f>
              <c:numCache>
                <c:formatCode>General</c:formatCode>
                <c:ptCount val="30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  <c:pt idx="25">
                  <c:v>2019</c:v>
                </c:pt>
                <c:pt idx="26">
                  <c:v>2020</c:v>
                </c:pt>
                <c:pt idx="27">
                  <c:v>2021</c:v>
                </c:pt>
                <c:pt idx="28">
                  <c:v>2022</c:v>
                </c:pt>
                <c:pt idx="29">
                  <c:v>2023</c:v>
                </c:pt>
              </c:numCache>
            </c:numRef>
          </c:xVal>
          <c:yVal>
            <c:numRef>
              <c:f>'overleving ad'!$E$6:$AH$6</c:f>
              <c:numCache>
                <c:formatCode>0.00</c:formatCode>
                <c:ptCount val="30"/>
                <c:pt idx="0">
                  <c:v>0.123919</c:v>
                </c:pt>
                <c:pt idx="1">
                  <c:v>6.9075300000000006E-2</c:v>
                </c:pt>
                <c:pt idx="2">
                  <c:v>0.20191219999999999</c:v>
                </c:pt>
                <c:pt idx="3">
                  <c:v>0.43104429999999999</c:v>
                </c:pt>
                <c:pt idx="4">
                  <c:v>0.38337890000000002</c:v>
                </c:pt>
                <c:pt idx="5">
                  <c:v>0.25790109999999999</c:v>
                </c:pt>
                <c:pt idx="6">
                  <c:v>0.31952930000000002</c:v>
                </c:pt>
                <c:pt idx="7">
                  <c:v>0.3924473</c:v>
                </c:pt>
                <c:pt idx="8">
                  <c:v>0.31948379999999998</c:v>
                </c:pt>
                <c:pt idx="9">
                  <c:v>0.44869910000000002</c:v>
                </c:pt>
                <c:pt idx="10">
                  <c:v>0.23432800000000001</c:v>
                </c:pt>
                <c:pt idx="11">
                  <c:v>0.23738500000000001</c:v>
                </c:pt>
                <c:pt idx="12">
                  <c:v>0.40558050000000001</c:v>
                </c:pt>
                <c:pt idx="13">
                  <c:v>0.3452982</c:v>
                </c:pt>
                <c:pt idx="14">
                  <c:v>0.2410262</c:v>
                </c:pt>
                <c:pt idx="15">
                  <c:v>0.20645479999999999</c:v>
                </c:pt>
                <c:pt idx="16">
                  <c:v>0.25434600000000002</c:v>
                </c:pt>
                <c:pt idx="17">
                  <c:v>0.29332399999999997</c:v>
                </c:pt>
                <c:pt idx="18">
                  <c:v>0.36159150000000001</c:v>
                </c:pt>
                <c:pt idx="19">
                  <c:v>0.35290310000000003</c:v>
                </c:pt>
                <c:pt idx="20">
                  <c:v>0.45273570000000002</c:v>
                </c:pt>
                <c:pt idx="21">
                  <c:v>0.23101269999999999</c:v>
                </c:pt>
                <c:pt idx="22">
                  <c:v>0.27640550000000003</c:v>
                </c:pt>
                <c:pt idx="23">
                  <c:v>0.34296769999999999</c:v>
                </c:pt>
                <c:pt idx="24">
                  <c:v>0.4017384</c:v>
                </c:pt>
                <c:pt idx="25">
                  <c:v>0.34084209999999998</c:v>
                </c:pt>
                <c:pt idx="26">
                  <c:v>0.26513320000000001</c:v>
                </c:pt>
                <c:pt idx="27">
                  <c:v>0.43265530000000002</c:v>
                </c:pt>
                <c:pt idx="28">
                  <c:v>0.3726624</c:v>
                </c:pt>
                <c:pt idx="29">
                  <c:v>0.26570310000000003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91F-487B-83E8-D24E3FCC12CC}"/>
            </c:ext>
          </c:extLst>
        </c:ser>
        <c:ser>
          <c:idx val="1"/>
          <c:order val="1"/>
          <c:tx>
            <c:v>lower</c:v>
          </c:tx>
          <c:spPr>
            <a:ln w="3175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'overleving ad'!$E$2:$AH$2</c:f>
              <c:numCache>
                <c:formatCode>General</c:formatCode>
                <c:ptCount val="30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  <c:pt idx="25">
                  <c:v>2019</c:v>
                </c:pt>
                <c:pt idx="26">
                  <c:v>2020</c:v>
                </c:pt>
                <c:pt idx="27">
                  <c:v>2021</c:v>
                </c:pt>
                <c:pt idx="28">
                  <c:v>2022</c:v>
                </c:pt>
                <c:pt idx="29">
                  <c:v>2023</c:v>
                </c:pt>
              </c:numCache>
            </c:numRef>
          </c:xVal>
          <c:yVal>
            <c:numRef>
              <c:f>'overleving ad'!$E$7:$AH$7</c:f>
              <c:numCache>
                <c:formatCode>0.00</c:formatCode>
                <c:ptCount val="30"/>
                <c:pt idx="0">
                  <c:v>1.53597E-2</c:v>
                </c:pt>
                <c:pt idx="1">
                  <c:v>1.6730399999999999E-2</c:v>
                </c:pt>
                <c:pt idx="2">
                  <c:v>8.8195700000000002E-2</c:v>
                </c:pt>
                <c:pt idx="3">
                  <c:v>0.28111419999999998</c:v>
                </c:pt>
                <c:pt idx="4">
                  <c:v>0.25842690000000001</c:v>
                </c:pt>
                <c:pt idx="5">
                  <c:v>0.1715293</c:v>
                </c:pt>
                <c:pt idx="6">
                  <c:v>0.22631879999999999</c:v>
                </c:pt>
                <c:pt idx="7">
                  <c:v>0.28635719999999998</c:v>
                </c:pt>
                <c:pt idx="8">
                  <c:v>0.2291464</c:v>
                </c:pt>
                <c:pt idx="9">
                  <c:v>0.33568870000000001</c:v>
                </c:pt>
                <c:pt idx="10">
                  <c:v>0.16397529999999999</c:v>
                </c:pt>
                <c:pt idx="11">
                  <c:v>0.15663730000000001</c:v>
                </c:pt>
                <c:pt idx="12">
                  <c:v>0.30026059999999999</c:v>
                </c:pt>
                <c:pt idx="13">
                  <c:v>0.25178780000000001</c:v>
                </c:pt>
                <c:pt idx="14">
                  <c:v>0.16508680000000001</c:v>
                </c:pt>
                <c:pt idx="15">
                  <c:v>0.13342879999999999</c:v>
                </c:pt>
                <c:pt idx="16">
                  <c:v>0.15870670000000001</c:v>
                </c:pt>
                <c:pt idx="17">
                  <c:v>0.1916523</c:v>
                </c:pt>
                <c:pt idx="18">
                  <c:v>0.25096810000000003</c:v>
                </c:pt>
                <c:pt idx="19">
                  <c:v>0.25578410000000001</c:v>
                </c:pt>
                <c:pt idx="20">
                  <c:v>0.34470339999999999</c:v>
                </c:pt>
                <c:pt idx="21">
                  <c:v>0.16408519999999999</c:v>
                </c:pt>
                <c:pt idx="22">
                  <c:v>0.2020101</c:v>
                </c:pt>
                <c:pt idx="23">
                  <c:v>0.25056129999999999</c:v>
                </c:pt>
                <c:pt idx="24">
                  <c:v>0.30755379999999999</c:v>
                </c:pt>
                <c:pt idx="25">
                  <c:v>0.25273849999999998</c:v>
                </c:pt>
                <c:pt idx="26">
                  <c:v>0.19353090000000001</c:v>
                </c:pt>
                <c:pt idx="27">
                  <c:v>0.3348158</c:v>
                </c:pt>
                <c:pt idx="28">
                  <c:v>0.2811572</c:v>
                </c:pt>
                <c:pt idx="29">
                  <c:v>0.18946250000000001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91F-487B-83E8-D24E3FCC12CC}"/>
            </c:ext>
          </c:extLst>
        </c:ser>
        <c:ser>
          <c:idx val="2"/>
          <c:order val="2"/>
          <c:tx>
            <c:v>upper</c:v>
          </c:tx>
          <c:spPr>
            <a:ln w="3175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'overleving ad'!$E$2:$AH$2</c:f>
              <c:numCache>
                <c:formatCode>General</c:formatCode>
                <c:ptCount val="30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  <c:pt idx="25">
                  <c:v>2019</c:v>
                </c:pt>
                <c:pt idx="26">
                  <c:v>2020</c:v>
                </c:pt>
                <c:pt idx="27">
                  <c:v>2021</c:v>
                </c:pt>
                <c:pt idx="28">
                  <c:v>2022</c:v>
                </c:pt>
                <c:pt idx="29">
                  <c:v>2023</c:v>
                </c:pt>
              </c:numCache>
            </c:numRef>
          </c:xVal>
          <c:yVal>
            <c:numRef>
              <c:f>'overleving ad'!$E$8:$AH$8</c:f>
              <c:numCache>
                <c:formatCode>0.00</c:formatCode>
                <c:ptCount val="30"/>
                <c:pt idx="0">
                  <c:v>0.56189849999999997</c:v>
                </c:pt>
                <c:pt idx="1">
                  <c:v>0.24447379999999999</c:v>
                </c:pt>
                <c:pt idx="2">
                  <c:v>0.39821590000000001</c:v>
                </c:pt>
                <c:pt idx="3">
                  <c:v>0.59477919999999995</c:v>
                </c:pt>
                <c:pt idx="4">
                  <c:v>0.52590159999999997</c:v>
                </c:pt>
                <c:pt idx="5">
                  <c:v>0.36842370000000002</c:v>
                </c:pt>
                <c:pt idx="6">
                  <c:v>0.42980259999999998</c:v>
                </c:pt>
                <c:pt idx="7">
                  <c:v>0.50976619999999995</c:v>
                </c:pt>
                <c:pt idx="8">
                  <c:v>0.42576449999999999</c:v>
                </c:pt>
                <c:pt idx="9">
                  <c:v>0.56726719999999997</c:v>
                </c:pt>
                <c:pt idx="10">
                  <c:v>0.32319609999999999</c:v>
                </c:pt>
                <c:pt idx="11">
                  <c:v>0.34283720000000001</c:v>
                </c:pt>
                <c:pt idx="12">
                  <c:v>0.52037</c:v>
                </c:pt>
                <c:pt idx="13">
                  <c:v>0.45253270000000001</c:v>
                </c:pt>
                <c:pt idx="14">
                  <c:v>0.3377657</c:v>
                </c:pt>
                <c:pt idx="15">
                  <c:v>0.30536449999999998</c:v>
                </c:pt>
                <c:pt idx="16">
                  <c:v>0.38148500000000002</c:v>
                </c:pt>
                <c:pt idx="17">
                  <c:v>0.42085139999999999</c:v>
                </c:pt>
                <c:pt idx="18">
                  <c:v>0.48913390000000001</c:v>
                </c:pt>
                <c:pt idx="19">
                  <c:v>0.46391090000000001</c:v>
                </c:pt>
                <c:pt idx="20">
                  <c:v>0.56541220000000003</c:v>
                </c:pt>
                <c:pt idx="21">
                  <c:v>0.31495329999999999</c:v>
                </c:pt>
                <c:pt idx="22">
                  <c:v>0.36564489999999999</c:v>
                </c:pt>
                <c:pt idx="23">
                  <c:v>0.4490344</c:v>
                </c:pt>
                <c:pt idx="24">
                  <c:v>0.50378149999999999</c:v>
                </c:pt>
                <c:pt idx="25">
                  <c:v>0.44151220000000002</c:v>
                </c:pt>
                <c:pt idx="26">
                  <c:v>0.35167470000000001</c:v>
                </c:pt>
                <c:pt idx="27">
                  <c:v>0.53604529999999995</c:v>
                </c:pt>
                <c:pt idx="28">
                  <c:v>0.47429890000000002</c:v>
                </c:pt>
                <c:pt idx="29">
                  <c:v>0.3590334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91F-487B-83E8-D24E3FCC12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99701080"/>
        <c:axId val="699710488"/>
      </c:scatterChart>
      <c:valAx>
        <c:axId val="699701080"/>
        <c:scaling>
          <c:orientation val="minMax"/>
          <c:max val="2023"/>
          <c:min val="1996"/>
        </c:scaling>
        <c:delete val="0"/>
        <c:axPos val="b"/>
        <c:numFmt formatCode="General" sourceLinked="1"/>
        <c:majorTickMark val="out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699710488"/>
        <c:crosses val="autoZero"/>
        <c:crossBetween val="midCat"/>
        <c:majorUnit val="3"/>
        <c:minorUnit val="1"/>
      </c:valAx>
      <c:valAx>
        <c:axId val="699710488"/>
        <c:scaling>
          <c:orientation val="minMax"/>
          <c:max val="1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l-NL"/>
                  <a:t>jaarlijkse overlevingskans</a:t>
                </a:r>
              </a:p>
            </c:rich>
          </c:tx>
          <c:layout>
            <c:manualLayout>
              <c:xMode val="edge"/>
              <c:yMode val="edge"/>
              <c:x val="1.5625E-2"/>
              <c:y val="0.24278556089579711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699701080"/>
        <c:crosses val="autoZero"/>
        <c:crossBetween val="midCat"/>
        <c:majorUnit val="0.2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4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NL"/>
    </a:p>
  </c:txPr>
  <c:printSettings>
    <c:headerFooter alignWithMargins="0"/>
    <c:pageMargins b="1" l="0.75" r="0.75" t="1" header="0.5" footer="0.5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nl-NL" sz="800" b="0" i="0" u="none" strike="noStrike" baseline="0">
                <a:effectLst/>
              </a:rPr>
              <a:t>Baardmannetje</a:t>
            </a:r>
            <a:r>
              <a:rPr lang="nl-NL"/>
              <a:t>
overleving adult</a:t>
            </a:r>
          </a:p>
        </c:rich>
      </c:tx>
      <c:layout>
        <c:manualLayout>
          <c:xMode val="edge"/>
          <c:yMode val="edge"/>
          <c:x val="0.36081355809905208"/>
          <c:y val="1.984161070775243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937499999999999"/>
          <c:y val="0.15476250450499326"/>
          <c:w val="0.76875000000000004"/>
          <c:h val="0.73809809840842944"/>
        </c:manualLayout>
      </c:layout>
      <c:scatterChart>
        <c:scatterStyle val="lineMarker"/>
        <c:varyColors val="0"/>
        <c:ser>
          <c:idx val="0"/>
          <c:order val="0"/>
          <c:tx>
            <c:v>index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'overleving ad'!$E$2:$AH$2</c:f>
              <c:numCache>
                <c:formatCode>General</c:formatCode>
                <c:ptCount val="30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  <c:pt idx="25">
                  <c:v>2019</c:v>
                </c:pt>
                <c:pt idx="26">
                  <c:v>2020</c:v>
                </c:pt>
                <c:pt idx="27">
                  <c:v>2021</c:v>
                </c:pt>
                <c:pt idx="28">
                  <c:v>2022</c:v>
                </c:pt>
                <c:pt idx="29">
                  <c:v>2023</c:v>
                </c:pt>
              </c:numCache>
            </c:numRef>
          </c:xVal>
          <c:yVal>
            <c:numRef>
              <c:f>'overleving ad'!$E$51:$AH$51</c:f>
              <c:numCache>
                <c:formatCode>0.00</c:formatCode>
                <c:ptCount val="30"/>
                <c:pt idx="2">
                  <c:v>0.14917279999999999</c:v>
                </c:pt>
                <c:pt idx="3">
                  <c:v>0.27541860000000001</c:v>
                </c:pt>
                <c:pt idx="4">
                  <c:v>0.60903779999999996</c:v>
                </c:pt>
                <c:pt idx="5">
                  <c:v>0.23434369999999999</c:v>
                </c:pt>
                <c:pt idx="6">
                  <c:v>0.17161779999999999</c:v>
                </c:pt>
                <c:pt idx="7">
                  <c:v>0.1148265</c:v>
                </c:pt>
                <c:pt idx="8">
                  <c:v>0.4319133</c:v>
                </c:pt>
                <c:pt idx="9">
                  <c:v>0.33261269999999998</c:v>
                </c:pt>
                <c:pt idx="10">
                  <c:v>0.16372500000000001</c:v>
                </c:pt>
                <c:pt idx="12">
                  <c:v>0.22149369999999999</c:v>
                </c:pt>
                <c:pt idx="13">
                  <c:v>0.40970889999999999</c:v>
                </c:pt>
                <c:pt idx="14">
                  <c:v>0.22273000000000001</c:v>
                </c:pt>
                <c:pt idx="15">
                  <c:v>0.17498549999999999</c:v>
                </c:pt>
                <c:pt idx="17">
                  <c:v>0.2760975</c:v>
                </c:pt>
                <c:pt idx="18">
                  <c:v>0.56269930000000001</c:v>
                </c:pt>
                <c:pt idx="19">
                  <c:v>0.33032590000000001</c:v>
                </c:pt>
                <c:pt idx="20">
                  <c:v>0.31952390000000003</c:v>
                </c:pt>
                <c:pt idx="21">
                  <c:v>0.20080990000000001</c:v>
                </c:pt>
                <c:pt idx="22">
                  <c:v>0.46768959999999998</c:v>
                </c:pt>
                <c:pt idx="23">
                  <c:v>0.164352</c:v>
                </c:pt>
                <c:pt idx="24">
                  <c:v>0.61553930000000001</c:v>
                </c:pt>
                <c:pt idx="25">
                  <c:v>0.63835450000000005</c:v>
                </c:pt>
                <c:pt idx="26">
                  <c:v>0.1202534</c:v>
                </c:pt>
                <c:pt idx="27">
                  <c:v>0.38867309999999999</c:v>
                </c:pt>
                <c:pt idx="28">
                  <c:v>0.57756830000000003</c:v>
                </c:pt>
                <c:pt idx="29">
                  <c:v>0.36431000000000002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AA5-4B23-BC92-FEFA3CA648DD}"/>
            </c:ext>
          </c:extLst>
        </c:ser>
        <c:ser>
          <c:idx val="1"/>
          <c:order val="1"/>
          <c:tx>
            <c:v>lower</c:v>
          </c:tx>
          <c:spPr>
            <a:ln w="3175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'overleving ad'!$E$2:$AH$2</c:f>
              <c:numCache>
                <c:formatCode>General</c:formatCode>
                <c:ptCount val="30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  <c:pt idx="25">
                  <c:v>2019</c:v>
                </c:pt>
                <c:pt idx="26">
                  <c:v>2020</c:v>
                </c:pt>
                <c:pt idx="27">
                  <c:v>2021</c:v>
                </c:pt>
                <c:pt idx="28">
                  <c:v>2022</c:v>
                </c:pt>
                <c:pt idx="29">
                  <c:v>2023</c:v>
                </c:pt>
              </c:numCache>
            </c:numRef>
          </c:xVal>
          <c:yVal>
            <c:numRef>
              <c:f>'overleving ad'!$E$52:$AH$52</c:f>
              <c:numCache>
                <c:formatCode>0.00</c:formatCode>
                <c:ptCount val="30"/>
                <c:pt idx="2">
                  <c:v>3.3154900000000001E-2</c:v>
                </c:pt>
                <c:pt idx="3">
                  <c:v>7.1452799999999997E-2</c:v>
                </c:pt>
                <c:pt idx="4">
                  <c:v>0.15641630000000001</c:v>
                </c:pt>
                <c:pt idx="5">
                  <c:v>7.7155899999999999E-2</c:v>
                </c:pt>
                <c:pt idx="6">
                  <c:v>5.8691500000000001E-2</c:v>
                </c:pt>
                <c:pt idx="7">
                  <c:v>2.56364E-2</c:v>
                </c:pt>
                <c:pt idx="8">
                  <c:v>9.4579499999999997E-2</c:v>
                </c:pt>
                <c:pt idx="9">
                  <c:v>0.14221300000000001</c:v>
                </c:pt>
                <c:pt idx="10">
                  <c:v>7.4395799999999998E-2</c:v>
                </c:pt>
                <c:pt idx="12">
                  <c:v>0.1026968</c:v>
                </c:pt>
                <c:pt idx="13">
                  <c:v>0.1925761</c:v>
                </c:pt>
                <c:pt idx="14">
                  <c:v>9.7802500000000001E-2</c:v>
                </c:pt>
                <c:pt idx="15">
                  <c:v>6.0348400000000003E-2</c:v>
                </c:pt>
                <c:pt idx="17">
                  <c:v>5.5509999999999997E-2</c:v>
                </c:pt>
                <c:pt idx="18">
                  <c:v>0.1820127</c:v>
                </c:pt>
                <c:pt idx="19">
                  <c:v>0.16606270000000001</c:v>
                </c:pt>
                <c:pt idx="20">
                  <c:v>0.1661984</c:v>
                </c:pt>
                <c:pt idx="21">
                  <c:v>9.3387200000000004E-2</c:v>
                </c:pt>
                <c:pt idx="22">
                  <c:v>0.25999749999999999</c:v>
                </c:pt>
                <c:pt idx="23">
                  <c:v>8.7256399999999998E-2</c:v>
                </c:pt>
                <c:pt idx="24">
                  <c:v>0.37095869999999997</c:v>
                </c:pt>
                <c:pt idx="25">
                  <c:v>0.40534989999999999</c:v>
                </c:pt>
                <c:pt idx="26">
                  <c:v>6.8692900000000001E-2</c:v>
                </c:pt>
                <c:pt idx="27">
                  <c:v>0.23303550000000001</c:v>
                </c:pt>
                <c:pt idx="28">
                  <c:v>0.34211970000000003</c:v>
                </c:pt>
                <c:pt idx="29">
                  <c:v>0.218337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AA5-4B23-BC92-FEFA3CA648DD}"/>
            </c:ext>
          </c:extLst>
        </c:ser>
        <c:ser>
          <c:idx val="2"/>
          <c:order val="2"/>
          <c:tx>
            <c:v>upper</c:v>
          </c:tx>
          <c:spPr>
            <a:ln w="3175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'overleving ad'!$E$2:$AH$2</c:f>
              <c:numCache>
                <c:formatCode>General</c:formatCode>
                <c:ptCount val="30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  <c:pt idx="25">
                  <c:v>2019</c:v>
                </c:pt>
                <c:pt idx="26">
                  <c:v>2020</c:v>
                </c:pt>
                <c:pt idx="27">
                  <c:v>2021</c:v>
                </c:pt>
                <c:pt idx="28">
                  <c:v>2022</c:v>
                </c:pt>
                <c:pt idx="29">
                  <c:v>2023</c:v>
                </c:pt>
              </c:numCache>
            </c:numRef>
          </c:xVal>
          <c:yVal>
            <c:numRef>
              <c:f>'overleving ad'!$E$53:$AH$53</c:f>
              <c:numCache>
                <c:formatCode>0.00</c:formatCode>
                <c:ptCount val="30"/>
                <c:pt idx="2">
                  <c:v>0.47268779999999999</c:v>
                </c:pt>
                <c:pt idx="3">
                  <c:v>0.65248490000000003</c:v>
                </c:pt>
                <c:pt idx="4">
                  <c:v>0.92901639999999996</c:v>
                </c:pt>
                <c:pt idx="5">
                  <c:v>0.52840540000000003</c:v>
                </c:pt>
                <c:pt idx="6">
                  <c:v>0.4077115</c:v>
                </c:pt>
                <c:pt idx="7">
                  <c:v>0.39008599999999999</c:v>
                </c:pt>
                <c:pt idx="8">
                  <c:v>0.84694780000000003</c:v>
                </c:pt>
                <c:pt idx="9">
                  <c:v>0.59970730000000005</c:v>
                </c:pt>
                <c:pt idx="10">
                  <c:v>0.32289689999999999</c:v>
                </c:pt>
                <c:pt idx="12">
                  <c:v>0.4142671</c:v>
                </c:pt>
                <c:pt idx="13">
                  <c:v>0.66885689999999998</c:v>
                </c:pt>
                <c:pt idx="14">
                  <c:v>0.4310001</c:v>
                </c:pt>
                <c:pt idx="15">
                  <c:v>0.41192289999999998</c:v>
                </c:pt>
                <c:pt idx="17">
                  <c:v>0.71223760000000003</c:v>
                </c:pt>
                <c:pt idx="18">
                  <c:v>0.88153210000000004</c:v>
                </c:pt>
                <c:pt idx="19">
                  <c:v>0.54992549999999996</c:v>
                </c:pt>
                <c:pt idx="20">
                  <c:v>0.52520140000000004</c:v>
                </c:pt>
                <c:pt idx="21">
                  <c:v>0.38000679999999998</c:v>
                </c:pt>
                <c:pt idx="22">
                  <c:v>0.6872163</c:v>
                </c:pt>
                <c:pt idx="23">
                  <c:v>0.28806739999999997</c:v>
                </c:pt>
                <c:pt idx="24">
                  <c:v>0.81296930000000001</c:v>
                </c:pt>
                <c:pt idx="25">
                  <c:v>0.82049150000000004</c:v>
                </c:pt>
                <c:pt idx="26">
                  <c:v>0.20211589999999999</c:v>
                </c:pt>
                <c:pt idx="27">
                  <c:v>0.57088510000000003</c:v>
                </c:pt>
                <c:pt idx="28">
                  <c:v>0.782358</c:v>
                </c:pt>
                <c:pt idx="29">
                  <c:v>0.54040469999999996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AA5-4B23-BC92-FEFA3CA648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99781440"/>
        <c:axId val="699788104"/>
      </c:scatterChart>
      <c:valAx>
        <c:axId val="699781440"/>
        <c:scaling>
          <c:orientation val="minMax"/>
          <c:max val="2023"/>
          <c:min val="1996"/>
        </c:scaling>
        <c:delete val="0"/>
        <c:axPos val="b"/>
        <c:numFmt formatCode="General" sourceLinked="1"/>
        <c:majorTickMark val="out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699788104"/>
        <c:crosses val="autoZero"/>
        <c:crossBetween val="midCat"/>
        <c:majorUnit val="3"/>
        <c:minorUnit val="1"/>
      </c:valAx>
      <c:valAx>
        <c:axId val="699788104"/>
        <c:scaling>
          <c:orientation val="minMax"/>
          <c:max val="1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l-NL"/>
                  <a:t>jaarlijkse overlevingskans</a:t>
                </a:r>
              </a:p>
            </c:rich>
          </c:tx>
          <c:layout>
            <c:manualLayout>
              <c:xMode val="edge"/>
              <c:yMode val="edge"/>
              <c:x val="1.5625E-2"/>
              <c:y val="0.24278556089579711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699781440"/>
        <c:crosses val="autoZero"/>
        <c:crossBetween val="midCat"/>
        <c:majorUnit val="0.2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4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NL"/>
    </a:p>
  </c:txPr>
  <c:printSettings>
    <c:headerFooter alignWithMargins="0"/>
    <c:pageMargins b="1" l="0.75" r="0.75" t="1" header="0.5" footer="0.5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nl-NL" sz="800" b="0" i="0" u="none" strike="noStrike" baseline="0">
                <a:effectLst/>
              </a:rPr>
              <a:t>Baardmannetje</a:t>
            </a:r>
            <a:r>
              <a:rPr lang="nl-NL"/>
              <a:t>
overleving eerstejaars</a:t>
            </a:r>
          </a:p>
        </c:rich>
      </c:tx>
      <c:layout>
        <c:manualLayout>
          <c:xMode val="edge"/>
          <c:yMode val="edge"/>
          <c:x val="0.36081355809905208"/>
          <c:y val="1.984161070775243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937499999999999"/>
          <c:y val="0.15476250450499326"/>
          <c:w val="0.76875000000000004"/>
          <c:h val="0.73809809840842944"/>
        </c:manualLayout>
      </c:layout>
      <c:scatterChart>
        <c:scatterStyle val="lineMarker"/>
        <c:varyColors val="0"/>
        <c:ser>
          <c:idx val="0"/>
          <c:order val="0"/>
          <c:tx>
            <c:v>index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'overleving juv'!$E$2:$AH$2</c:f>
              <c:numCache>
                <c:formatCode>General</c:formatCode>
                <c:ptCount val="30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  <c:pt idx="25">
                  <c:v>2019</c:v>
                </c:pt>
                <c:pt idx="26">
                  <c:v>2020</c:v>
                </c:pt>
                <c:pt idx="27">
                  <c:v>2021</c:v>
                </c:pt>
                <c:pt idx="28">
                  <c:v>2022</c:v>
                </c:pt>
                <c:pt idx="29">
                  <c:v>2023</c:v>
                </c:pt>
              </c:numCache>
            </c:numRef>
          </c:xVal>
          <c:yVal>
            <c:numRef>
              <c:f>'overleving juv'!$E$51:$AH$51</c:f>
              <c:numCache>
                <c:formatCode>0.00</c:formatCode>
                <c:ptCount val="30"/>
                <c:pt idx="2">
                  <c:v>5.2136399999999999E-2</c:v>
                </c:pt>
                <c:pt idx="3">
                  <c:v>0.1202782</c:v>
                </c:pt>
                <c:pt idx="5">
                  <c:v>0.20336969999999999</c:v>
                </c:pt>
                <c:pt idx="8">
                  <c:v>0.23581949999999999</c:v>
                </c:pt>
                <c:pt idx="11">
                  <c:v>0.21778210000000001</c:v>
                </c:pt>
                <c:pt idx="13">
                  <c:v>8.8465100000000005E-2</c:v>
                </c:pt>
                <c:pt idx="18">
                  <c:v>0.12724279999999999</c:v>
                </c:pt>
                <c:pt idx="20">
                  <c:v>6.6680500000000004E-2</c:v>
                </c:pt>
                <c:pt idx="21">
                  <c:v>0.1035655</c:v>
                </c:pt>
                <c:pt idx="22">
                  <c:v>0.22014500000000001</c:v>
                </c:pt>
                <c:pt idx="23">
                  <c:v>7.0854700000000007E-2</c:v>
                </c:pt>
                <c:pt idx="25">
                  <c:v>0.1688048</c:v>
                </c:pt>
                <c:pt idx="27">
                  <c:v>5.0470099999999997E-2</c:v>
                </c:pt>
                <c:pt idx="28">
                  <c:v>0.13450100000000001</c:v>
                </c:pt>
                <c:pt idx="29">
                  <c:v>9.4942299999999993E-2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152-43B7-91F9-9EF39937B7B6}"/>
            </c:ext>
          </c:extLst>
        </c:ser>
        <c:ser>
          <c:idx val="1"/>
          <c:order val="1"/>
          <c:tx>
            <c:v>lower</c:v>
          </c:tx>
          <c:spPr>
            <a:ln w="3175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'overleving juv'!$E$2:$AH$2</c:f>
              <c:numCache>
                <c:formatCode>General</c:formatCode>
                <c:ptCount val="30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  <c:pt idx="25">
                  <c:v>2019</c:v>
                </c:pt>
                <c:pt idx="26">
                  <c:v>2020</c:v>
                </c:pt>
                <c:pt idx="27">
                  <c:v>2021</c:v>
                </c:pt>
                <c:pt idx="28">
                  <c:v>2022</c:v>
                </c:pt>
                <c:pt idx="29">
                  <c:v>2023</c:v>
                </c:pt>
              </c:numCache>
            </c:numRef>
          </c:xVal>
          <c:yVal>
            <c:numRef>
              <c:f>'overleving juv'!$E$52:$AH$52</c:f>
              <c:numCache>
                <c:formatCode>0.00</c:formatCode>
                <c:ptCount val="30"/>
                <c:pt idx="2">
                  <c:v>1.1961599999999999E-2</c:v>
                </c:pt>
                <c:pt idx="3">
                  <c:v>3.3766499999999998E-2</c:v>
                </c:pt>
                <c:pt idx="5">
                  <c:v>6.5786399999999995E-2</c:v>
                </c:pt>
                <c:pt idx="8">
                  <c:v>6.3952400000000006E-2</c:v>
                </c:pt>
                <c:pt idx="11">
                  <c:v>0.101283</c:v>
                </c:pt>
                <c:pt idx="13">
                  <c:v>3.3216500000000003E-2</c:v>
                </c:pt>
                <c:pt idx="18">
                  <c:v>5.1132700000000003E-2</c:v>
                </c:pt>
                <c:pt idx="20">
                  <c:v>2.7120600000000002E-2</c:v>
                </c:pt>
                <c:pt idx="21">
                  <c:v>4.9736599999999999E-2</c:v>
                </c:pt>
                <c:pt idx="22">
                  <c:v>0.10239470000000001</c:v>
                </c:pt>
                <c:pt idx="23">
                  <c:v>3.7078800000000002E-2</c:v>
                </c:pt>
                <c:pt idx="25">
                  <c:v>9.3361799999999995E-2</c:v>
                </c:pt>
                <c:pt idx="27">
                  <c:v>1.75675E-2</c:v>
                </c:pt>
                <c:pt idx="28">
                  <c:v>6.8296800000000005E-2</c:v>
                </c:pt>
                <c:pt idx="29">
                  <c:v>3.79805E-2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152-43B7-91F9-9EF39937B7B6}"/>
            </c:ext>
          </c:extLst>
        </c:ser>
        <c:ser>
          <c:idx val="2"/>
          <c:order val="2"/>
          <c:tx>
            <c:v>upper</c:v>
          </c:tx>
          <c:spPr>
            <a:ln w="3175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'overleving juv'!$E$2:$AH$2</c:f>
              <c:numCache>
                <c:formatCode>General</c:formatCode>
                <c:ptCount val="30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  <c:pt idx="25">
                  <c:v>2019</c:v>
                </c:pt>
                <c:pt idx="26">
                  <c:v>2020</c:v>
                </c:pt>
                <c:pt idx="27">
                  <c:v>2021</c:v>
                </c:pt>
                <c:pt idx="28">
                  <c:v>2022</c:v>
                </c:pt>
                <c:pt idx="29">
                  <c:v>2023</c:v>
                </c:pt>
              </c:numCache>
            </c:numRef>
          </c:xVal>
          <c:yVal>
            <c:numRef>
              <c:f>'overleving juv'!$E$53:$AH$53</c:f>
              <c:numCache>
                <c:formatCode>0.00</c:formatCode>
                <c:ptCount val="30"/>
                <c:pt idx="2">
                  <c:v>0.19993839999999999</c:v>
                </c:pt>
                <c:pt idx="3">
                  <c:v>0.3484951</c:v>
                </c:pt>
                <c:pt idx="5">
                  <c:v>0.48065020000000003</c:v>
                </c:pt>
                <c:pt idx="8">
                  <c:v>0.58225899999999997</c:v>
                </c:pt>
                <c:pt idx="11">
                  <c:v>0.40751999999999999</c:v>
                </c:pt>
                <c:pt idx="13">
                  <c:v>0.21515699999999999</c:v>
                </c:pt>
                <c:pt idx="18">
                  <c:v>0.28286899999999998</c:v>
                </c:pt>
                <c:pt idx="20">
                  <c:v>0.1547656</c:v>
                </c:pt>
                <c:pt idx="21">
                  <c:v>0.20319509999999999</c:v>
                </c:pt>
                <c:pt idx="22">
                  <c:v>0.41126279999999998</c:v>
                </c:pt>
                <c:pt idx="23">
                  <c:v>0.13120560000000001</c:v>
                </c:pt>
                <c:pt idx="25">
                  <c:v>0.2859815</c:v>
                </c:pt>
                <c:pt idx="27">
                  <c:v>0.13643820000000001</c:v>
                </c:pt>
                <c:pt idx="28">
                  <c:v>0.24781149999999999</c:v>
                </c:pt>
                <c:pt idx="29">
                  <c:v>0.2179767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152-43B7-91F9-9EF39937B7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99776344"/>
        <c:axId val="699776736"/>
      </c:scatterChart>
      <c:valAx>
        <c:axId val="699776344"/>
        <c:scaling>
          <c:orientation val="minMax"/>
          <c:max val="2023"/>
          <c:min val="1996"/>
        </c:scaling>
        <c:delete val="0"/>
        <c:axPos val="b"/>
        <c:numFmt formatCode="General" sourceLinked="1"/>
        <c:majorTickMark val="out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699776736"/>
        <c:crosses val="autoZero"/>
        <c:crossBetween val="midCat"/>
        <c:majorUnit val="3"/>
        <c:minorUnit val="1"/>
      </c:valAx>
      <c:valAx>
        <c:axId val="699776736"/>
        <c:scaling>
          <c:orientation val="minMax"/>
          <c:max val="0.60000000000000009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l-NL"/>
                  <a:t>jaarlijkse overlevingskans</a:t>
                </a:r>
              </a:p>
            </c:rich>
          </c:tx>
          <c:layout>
            <c:manualLayout>
              <c:xMode val="edge"/>
              <c:yMode val="edge"/>
              <c:x val="1.5625E-2"/>
              <c:y val="0.24278556089579711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699776344"/>
        <c:crosses val="autoZero"/>
        <c:crossBetween val="midCat"/>
        <c:majorUnit val="0.2"/>
        <c:minorUnit val="0.1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4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NL"/>
    </a:p>
  </c:txPr>
  <c:printSettings>
    <c:headerFooter alignWithMargins="0"/>
    <c:pageMargins b="1" l="0.75" r="0.75" t="1" header="0.5" footer="0.5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nl-NL"/>
              <a:t>Pimpelmees
reproductie</a:t>
            </a:r>
          </a:p>
        </c:rich>
      </c:tx>
      <c:layout>
        <c:manualLayout>
          <c:xMode val="edge"/>
          <c:yMode val="edge"/>
          <c:x val="0.38244569258194261"/>
          <c:y val="1.98411443111095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622307023908701"/>
          <c:y val="0.15476250450499326"/>
          <c:w val="0.78167817759981373"/>
          <c:h val="0.73809809840842944"/>
        </c:manualLayout>
      </c:layout>
      <c:scatterChart>
        <c:scatterStyle val="lineMarker"/>
        <c:varyColors val="0"/>
        <c:ser>
          <c:idx val="0"/>
          <c:order val="0"/>
          <c:tx>
            <c:v>index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Pt>
            <c:idx val="0"/>
            <c:marker>
              <c:spPr>
                <a:solidFill>
                  <a:schemeClr val="bg1">
                    <a:lumMod val="65000"/>
                  </a:schemeClr>
                </a:solidFill>
                <a:ln>
                  <a:solidFill>
                    <a:srgbClr val="000000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A7F2-423D-8FCC-808C780253E1}"/>
              </c:ext>
            </c:extLst>
          </c:dPt>
          <c:dPt>
            <c:idx val="1"/>
            <c:marker>
              <c:spPr>
                <a:solidFill>
                  <a:schemeClr val="bg1">
                    <a:lumMod val="65000"/>
                  </a:schemeClr>
                </a:solidFill>
                <a:ln>
                  <a:solidFill>
                    <a:srgbClr val="000000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A7F2-423D-8FCC-808C780253E1}"/>
              </c:ext>
            </c:extLst>
          </c:dPt>
          <c:xVal>
            <c:numRef>
              <c:f>reproductie!$E$2:$AI$2</c:f>
              <c:numCache>
                <c:formatCode>General</c:formatCode>
                <c:ptCount val="31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  <c:pt idx="25">
                  <c:v>2019</c:v>
                </c:pt>
                <c:pt idx="26">
                  <c:v>2020</c:v>
                </c:pt>
                <c:pt idx="27">
                  <c:v>2021</c:v>
                </c:pt>
                <c:pt idx="28">
                  <c:v>2022</c:v>
                </c:pt>
                <c:pt idx="29">
                  <c:v>2023</c:v>
                </c:pt>
                <c:pt idx="30">
                  <c:v>2024</c:v>
                </c:pt>
              </c:numCache>
            </c:numRef>
          </c:xVal>
          <c:yVal>
            <c:numRef>
              <c:f>reproductie!$E$54:$AI$54</c:f>
              <c:numCache>
                <c:formatCode>0.00</c:formatCode>
                <c:ptCount val="31"/>
                <c:pt idx="0">
                  <c:v>7.7738416717482401</c:v>
                </c:pt>
                <c:pt idx="1">
                  <c:v>13.5663260323761</c:v>
                </c:pt>
                <c:pt idx="2">
                  <c:v>9.3923138960177006</c:v>
                </c:pt>
                <c:pt idx="3">
                  <c:v>5.2037959703568397</c:v>
                </c:pt>
                <c:pt idx="4">
                  <c:v>9.93149148760053</c:v>
                </c:pt>
                <c:pt idx="5">
                  <c:v>4.5792434967359501</c:v>
                </c:pt>
                <c:pt idx="6">
                  <c:v>9.2555261716577792</c:v>
                </c:pt>
                <c:pt idx="7">
                  <c:v>6.20252777921334</c:v>
                </c:pt>
                <c:pt idx="8">
                  <c:v>12.803379029501601</c:v>
                </c:pt>
                <c:pt idx="9">
                  <c:v>6.55932622848478</c:v>
                </c:pt>
                <c:pt idx="10">
                  <c:v>13.005363174066501</c:v>
                </c:pt>
                <c:pt idx="11">
                  <c:v>10.298552372046</c:v>
                </c:pt>
                <c:pt idx="12">
                  <c:v>6.03890780142547</c:v>
                </c:pt>
                <c:pt idx="13">
                  <c:v>8.6176514913601903</c:v>
                </c:pt>
                <c:pt idx="14">
                  <c:v>8.8364617963635208</c:v>
                </c:pt>
                <c:pt idx="15">
                  <c:v>10.8600843707042</c:v>
                </c:pt>
                <c:pt idx="16">
                  <c:v>14.574169033387699</c:v>
                </c:pt>
                <c:pt idx="17">
                  <c:v>11.346909267887501</c:v>
                </c:pt>
                <c:pt idx="18">
                  <c:v>12.4211330801089</c:v>
                </c:pt>
                <c:pt idx="19">
                  <c:v>6.46132913151959</c:v>
                </c:pt>
                <c:pt idx="20">
                  <c:v>8.8957664778316001</c:v>
                </c:pt>
                <c:pt idx="21">
                  <c:v>10.387233603274</c:v>
                </c:pt>
                <c:pt idx="22">
                  <c:v>5.3264863675586396</c:v>
                </c:pt>
                <c:pt idx="23">
                  <c:v>15.900086553009301</c:v>
                </c:pt>
                <c:pt idx="24">
                  <c:v>8.3283948077235408</c:v>
                </c:pt>
                <c:pt idx="25">
                  <c:v>22.378174899330698</c:v>
                </c:pt>
                <c:pt idx="26">
                  <c:v>6.8927453099998397</c:v>
                </c:pt>
                <c:pt idx="27">
                  <c:v>7.5862106864648702</c:v>
                </c:pt>
                <c:pt idx="28">
                  <c:v>15.019841736061901</c:v>
                </c:pt>
                <c:pt idx="29">
                  <c:v>9.6484440475097308</c:v>
                </c:pt>
                <c:pt idx="30">
                  <c:v>9.9066853484270805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7F2-423D-8FCC-808C780253E1}"/>
            </c:ext>
          </c:extLst>
        </c:ser>
        <c:ser>
          <c:idx val="1"/>
          <c:order val="1"/>
          <c:tx>
            <c:v>lower</c:v>
          </c:tx>
          <c:spPr>
            <a:ln w="3175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reproductie!$E$2:$AI$2</c:f>
              <c:numCache>
                <c:formatCode>General</c:formatCode>
                <c:ptCount val="31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  <c:pt idx="25">
                  <c:v>2019</c:v>
                </c:pt>
                <c:pt idx="26">
                  <c:v>2020</c:v>
                </c:pt>
                <c:pt idx="27">
                  <c:v>2021</c:v>
                </c:pt>
                <c:pt idx="28">
                  <c:v>2022</c:v>
                </c:pt>
                <c:pt idx="29">
                  <c:v>2023</c:v>
                </c:pt>
                <c:pt idx="30">
                  <c:v>2024</c:v>
                </c:pt>
              </c:numCache>
            </c:numRef>
          </c:xVal>
          <c:yVal>
            <c:numRef>
              <c:f>reproductie!$E$55:$AI$55</c:f>
              <c:numCache>
                <c:formatCode>0.00</c:formatCode>
                <c:ptCount val="31"/>
                <c:pt idx="0">
                  <c:v>2.6898220622810101</c:v>
                </c:pt>
                <c:pt idx="1">
                  <c:v>5.9166406593087997</c:v>
                </c:pt>
                <c:pt idx="2">
                  <c:v>4.8691663425534504</c:v>
                </c:pt>
                <c:pt idx="3">
                  <c:v>2.7392846552553101</c:v>
                </c:pt>
                <c:pt idx="4">
                  <c:v>5.21571813518191</c:v>
                </c:pt>
                <c:pt idx="5">
                  <c:v>2.4696352692626098</c:v>
                </c:pt>
                <c:pt idx="6">
                  <c:v>5.0508527029977799</c:v>
                </c:pt>
                <c:pt idx="7">
                  <c:v>3.4051301411085499</c:v>
                </c:pt>
                <c:pt idx="8">
                  <c:v>7.1700196873966098</c:v>
                </c:pt>
                <c:pt idx="9">
                  <c:v>3.6963179848116101</c:v>
                </c:pt>
                <c:pt idx="10">
                  <c:v>7.39732999615208</c:v>
                </c:pt>
                <c:pt idx="11">
                  <c:v>5.9493009700056003</c:v>
                </c:pt>
                <c:pt idx="12">
                  <c:v>3.39423573123721</c:v>
                </c:pt>
                <c:pt idx="13">
                  <c:v>4.9043769803041899</c:v>
                </c:pt>
                <c:pt idx="14">
                  <c:v>5.0927863506658202</c:v>
                </c:pt>
                <c:pt idx="15">
                  <c:v>6.1899410595382598</c:v>
                </c:pt>
                <c:pt idx="16">
                  <c:v>8.5065184893432306</c:v>
                </c:pt>
                <c:pt idx="17">
                  <c:v>6.4806952597480798</c:v>
                </c:pt>
                <c:pt idx="18">
                  <c:v>7.1775345484146102</c:v>
                </c:pt>
                <c:pt idx="19">
                  <c:v>3.7268310169807002</c:v>
                </c:pt>
                <c:pt idx="20">
                  <c:v>5.1819027750502604</c:v>
                </c:pt>
                <c:pt idx="21">
                  <c:v>5.9936695421592701</c:v>
                </c:pt>
                <c:pt idx="22">
                  <c:v>3.0142680771522898</c:v>
                </c:pt>
                <c:pt idx="23">
                  <c:v>9.2184257764861997</c:v>
                </c:pt>
                <c:pt idx="24">
                  <c:v>4.8012544822085097</c:v>
                </c:pt>
                <c:pt idx="25">
                  <c:v>13.017231180814401</c:v>
                </c:pt>
                <c:pt idx="26">
                  <c:v>4.0541128257851398</c:v>
                </c:pt>
                <c:pt idx="27">
                  <c:v>4.42498359663856</c:v>
                </c:pt>
                <c:pt idx="28">
                  <c:v>8.7471024381981799</c:v>
                </c:pt>
                <c:pt idx="29">
                  <c:v>5.6927284279646599</c:v>
                </c:pt>
                <c:pt idx="30">
                  <c:v>5.6774463599100002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7F2-423D-8FCC-808C780253E1}"/>
            </c:ext>
          </c:extLst>
        </c:ser>
        <c:ser>
          <c:idx val="2"/>
          <c:order val="2"/>
          <c:tx>
            <c:v>upper</c:v>
          </c:tx>
          <c:spPr>
            <a:ln w="3175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reproductie!$E$2:$AI$2</c:f>
              <c:numCache>
                <c:formatCode>General</c:formatCode>
                <c:ptCount val="31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  <c:pt idx="25">
                  <c:v>2019</c:v>
                </c:pt>
                <c:pt idx="26">
                  <c:v>2020</c:v>
                </c:pt>
                <c:pt idx="27">
                  <c:v>2021</c:v>
                </c:pt>
                <c:pt idx="28">
                  <c:v>2022</c:v>
                </c:pt>
                <c:pt idx="29">
                  <c:v>2023</c:v>
                </c:pt>
                <c:pt idx="30">
                  <c:v>2024</c:v>
                </c:pt>
              </c:numCache>
            </c:numRef>
          </c:xVal>
          <c:yVal>
            <c:numRef>
              <c:f>reproductie!$E$56:$AI$56</c:f>
              <c:numCache>
                <c:formatCode>0.00</c:formatCode>
                <c:ptCount val="31"/>
                <c:pt idx="0">
                  <c:v>26.798022845611499</c:v>
                </c:pt>
                <c:pt idx="1">
                  <c:v>33.642794451771302</c:v>
                </c:pt>
                <c:pt idx="2">
                  <c:v>19.079208429683899</c:v>
                </c:pt>
                <c:pt idx="3">
                  <c:v>10.4065478060846</c:v>
                </c:pt>
                <c:pt idx="4">
                  <c:v>19.957351361774901</c:v>
                </c:pt>
                <c:pt idx="5">
                  <c:v>8.9372053314457904</c:v>
                </c:pt>
                <c:pt idx="6">
                  <c:v>17.917314816399902</c:v>
                </c:pt>
                <c:pt idx="7">
                  <c:v>11.92922710525</c:v>
                </c:pt>
                <c:pt idx="8">
                  <c:v>24.238594682856601</c:v>
                </c:pt>
                <c:pt idx="9">
                  <c:v>12.333376091167301</c:v>
                </c:pt>
                <c:pt idx="10">
                  <c:v>24.292809551767998</c:v>
                </c:pt>
                <c:pt idx="11">
                  <c:v>18.986748063378201</c:v>
                </c:pt>
                <c:pt idx="12">
                  <c:v>11.3829830224473</c:v>
                </c:pt>
                <c:pt idx="13">
                  <c:v>16.0775475973699</c:v>
                </c:pt>
                <c:pt idx="14">
                  <c:v>16.312982322737898</c:v>
                </c:pt>
                <c:pt idx="15">
                  <c:v>20.241058176412601</c:v>
                </c:pt>
                <c:pt idx="16">
                  <c:v>26.630746878859899</c:v>
                </c:pt>
                <c:pt idx="17">
                  <c:v>21.113193773208401</c:v>
                </c:pt>
                <c:pt idx="18">
                  <c:v>22.888277986077899</c:v>
                </c:pt>
                <c:pt idx="19">
                  <c:v>11.912729295194699</c:v>
                </c:pt>
                <c:pt idx="20">
                  <c:v>16.273022508715702</c:v>
                </c:pt>
                <c:pt idx="21">
                  <c:v>19.153171641159201</c:v>
                </c:pt>
                <c:pt idx="22">
                  <c:v>9.9775778947130291</c:v>
                </c:pt>
                <c:pt idx="23">
                  <c:v>29.2218999735301</c:v>
                </c:pt>
                <c:pt idx="24">
                  <c:v>15.373374592826201</c:v>
                </c:pt>
                <c:pt idx="25">
                  <c:v>41.0129430468386</c:v>
                </c:pt>
                <c:pt idx="26">
                  <c:v>12.507816497859601</c:v>
                </c:pt>
                <c:pt idx="27">
                  <c:v>13.863948574304301</c:v>
                </c:pt>
                <c:pt idx="28">
                  <c:v>27.496814490539599</c:v>
                </c:pt>
                <c:pt idx="29">
                  <c:v>17.472781860542501</c:v>
                </c:pt>
                <c:pt idx="30">
                  <c:v>18.379322535886601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7F2-423D-8FCC-808C780253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99823384"/>
        <c:axId val="699819464"/>
      </c:scatterChart>
      <c:valAx>
        <c:axId val="699823384"/>
        <c:scaling>
          <c:orientation val="minMax"/>
          <c:max val="2024"/>
          <c:min val="1996"/>
        </c:scaling>
        <c:delete val="0"/>
        <c:axPos val="b"/>
        <c:numFmt formatCode="General" sourceLinked="1"/>
        <c:majorTickMark val="out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699819464"/>
        <c:crosses val="autoZero"/>
        <c:crossBetween val="midCat"/>
        <c:majorUnit val="3"/>
        <c:minorUnit val="1"/>
      </c:valAx>
      <c:valAx>
        <c:axId val="699819464"/>
        <c:scaling>
          <c:orientation val="minMax"/>
          <c:max val="40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l-NL"/>
                  <a:t>reproductie-index</a:t>
                </a:r>
              </a:p>
            </c:rich>
          </c:tx>
          <c:layout>
            <c:manualLayout>
              <c:xMode val="edge"/>
              <c:yMode val="edge"/>
              <c:x val="1.5673859880142971E-2"/>
              <c:y val="0.3412710747401116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699823384"/>
        <c:crosses val="autoZero"/>
        <c:crossBetween val="midCat"/>
        <c:majorUnit val="1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4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NL"/>
    </a:p>
  </c:txPr>
  <c:printSettings>
    <c:headerFooter alignWithMargins="0"/>
    <c:pageMargins b="1" l="0.75" r="0.75" t="1" header="0.5" footer="0.5"/>
    <c:pageSetup orientation="landscape"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nl-NL" sz="800" b="0" i="0" u="none" strike="noStrike" baseline="0">
                <a:effectLst/>
              </a:rPr>
              <a:t>Pimpelmees</a:t>
            </a:r>
            <a:r>
              <a:rPr lang="nl-NL"/>
              <a:t>
overleving adult</a:t>
            </a:r>
          </a:p>
        </c:rich>
      </c:tx>
      <c:layout>
        <c:manualLayout>
          <c:xMode val="edge"/>
          <c:yMode val="edge"/>
          <c:x val="0.36081355809905208"/>
          <c:y val="1.984161070775243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937499999999999"/>
          <c:y val="0.15476250450499326"/>
          <c:w val="0.76875000000000004"/>
          <c:h val="0.73809809840842944"/>
        </c:manualLayout>
      </c:layout>
      <c:scatterChart>
        <c:scatterStyle val="lineMarker"/>
        <c:varyColors val="0"/>
        <c:ser>
          <c:idx val="0"/>
          <c:order val="0"/>
          <c:tx>
            <c:v>index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Pt>
            <c:idx val="1"/>
            <c:marker>
              <c:spPr>
                <a:solidFill>
                  <a:schemeClr val="bg1">
                    <a:lumMod val="65000"/>
                  </a:schemeClr>
                </a:solidFill>
                <a:ln>
                  <a:solidFill>
                    <a:srgbClr val="000000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6021-4706-9732-E5A569D370A6}"/>
              </c:ext>
            </c:extLst>
          </c:dPt>
          <c:xVal>
            <c:numRef>
              <c:f>'overleving ad'!$E$2:$AH$2</c:f>
              <c:numCache>
                <c:formatCode>General</c:formatCode>
                <c:ptCount val="30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  <c:pt idx="25">
                  <c:v>2019</c:v>
                </c:pt>
                <c:pt idx="26">
                  <c:v>2020</c:v>
                </c:pt>
                <c:pt idx="27">
                  <c:v>2021</c:v>
                </c:pt>
                <c:pt idx="28">
                  <c:v>2022</c:v>
                </c:pt>
                <c:pt idx="29">
                  <c:v>2023</c:v>
                </c:pt>
              </c:numCache>
            </c:numRef>
          </c:xVal>
          <c:yVal>
            <c:numRef>
              <c:f>'overleving ad'!$E$54:$AH$54</c:f>
              <c:numCache>
                <c:formatCode>0.00</c:formatCode>
                <c:ptCount val="30"/>
                <c:pt idx="1">
                  <c:v>0.56345149999999999</c:v>
                </c:pt>
                <c:pt idx="2">
                  <c:v>0.30590810000000002</c:v>
                </c:pt>
                <c:pt idx="3">
                  <c:v>0.21154020000000001</c:v>
                </c:pt>
                <c:pt idx="5">
                  <c:v>0.3443177</c:v>
                </c:pt>
                <c:pt idx="6">
                  <c:v>0.27858579999999999</c:v>
                </c:pt>
                <c:pt idx="7">
                  <c:v>0.3920864</c:v>
                </c:pt>
                <c:pt idx="8">
                  <c:v>0.40581030000000001</c:v>
                </c:pt>
                <c:pt idx="9">
                  <c:v>0.38988519999999999</c:v>
                </c:pt>
                <c:pt idx="10">
                  <c:v>0.33372259999999998</c:v>
                </c:pt>
                <c:pt idx="11">
                  <c:v>0.35165210000000002</c:v>
                </c:pt>
                <c:pt idx="12">
                  <c:v>0.30441590000000002</c:v>
                </c:pt>
                <c:pt idx="13">
                  <c:v>0.50973369999999996</c:v>
                </c:pt>
                <c:pt idx="14">
                  <c:v>0.3432135</c:v>
                </c:pt>
                <c:pt idx="15">
                  <c:v>0.42419040000000002</c:v>
                </c:pt>
                <c:pt idx="16">
                  <c:v>0.25006990000000001</c:v>
                </c:pt>
                <c:pt idx="17">
                  <c:v>0.42816789999999999</c:v>
                </c:pt>
                <c:pt idx="18">
                  <c:v>0.2919889</c:v>
                </c:pt>
                <c:pt idx="19">
                  <c:v>0.3645467</c:v>
                </c:pt>
                <c:pt idx="20">
                  <c:v>0.30739509999999998</c:v>
                </c:pt>
                <c:pt idx="21">
                  <c:v>0.3592262</c:v>
                </c:pt>
                <c:pt idx="22">
                  <c:v>0.4879407</c:v>
                </c:pt>
                <c:pt idx="23">
                  <c:v>0.36083019999999999</c:v>
                </c:pt>
                <c:pt idx="24">
                  <c:v>0.45831529999999998</c:v>
                </c:pt>
                <c:pt idx="25">
                  <c:v>0.39741349999999998</c:v>
                </c:pt>
                <c:pt idx="26">
                  <c:v>0.37752760000000002</c:v>
                </c:pt>
                <c:pt idx="27">
                  <c:v>0.36776969999999998</c:v>
                </c:pt>
                <c:pt idx="28">
                  <c:v>0.50061319999999998</c:v>
                </c:pt>
                <c:pt idx="29">
                  <c:v>0.27515679999999998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021-4706-9732-E5A569D370A6}"/>
            </c:ext>
          </c:extLst>
        </c:ser>
        <c:ser>
          <c:idx val="1"/>
          <c:order val="1"/>
          <c:tx>
            <c:v>lower</c:v>
          </c:tx>
          <c:spPr>
            <a:ln w="3175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'overleving ad'!$E$2:$AH$2</c:f>
              <c:numCache>
                <c:formatCode>General</c:formatCode>
                <c:ptCount val="30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  <c:pt idx="25">
                  <c:v>2019</c:v>
                </c:pt>
                <c:pt idx="26">
                  <c:v>2020</c:v>
                </c:pt>
                <c:pt idx="27">
                  <c:v>2021</c:v>
                </c:pt>
                <c:pt idx="28">
                  <c:v>2022</c:v>
                </c:pt>
                <c:pt idx="29">
                  <c:v>2023</c:v>
                </c:pt>
              </c:numCache>
            </c:numRef>
          </c:xVal>
          <c:yVal>
            <c:numRef>
              <c:f>'overleving ad'!$E$55:$AH$55</c:f>
              <c:numCache>
                <c:formatCode>0.00</c:formatCode>
                <c:ptCount val="30"/>
                <c:pt idx="1">
                  <c:v>0.16511609999999999</c:v>
                </c:pt>
                <c:pt idx="2">
                  <c:v>0.14722660000000001</c:v>
                </c:pt>
                <c:pt idx="3">
                  <c:v>0.1058685</c:v>
                </c:pt>
                <c:pt idx="5">
                  <c:v>0.21833150000000001</c:v>
                </c:pt>
                <c:pt idx="6">
                  <c:v>0.15654870000000001</c:v>
                </c:pt>
                <c:pt idx="7">
                  <c:v>0.23879139999999999</c:v>
                </c:pt>
                <c:pt idx="8">
                  <c:v>0.24046090000000001</c:v>
                </c:pt>
                <c:pt idx="9">
                  <c:v>0.25180469999999999</c:v>
                </c:pt>
                <c:pt idx="10">
                  <c:v>0.21014540000000001</c:v>
                </c:pt>
                <c:pt idx="11">
                  <c:v>0.22596189999999999</c:v>
                </c:pt>
                <c:pt idx="12">
                  <c:v>0.19296820000000001</c:v>
                </c:pt>
                <c:pt idx="13">
                  <c:v>0.34318880000000002</c:v>
                </c:pt>
                <c:pt idx="14">
                  <c:v>0.2284503</c:v>
                </c:pt>
                <c:pt idx="15">
                  <c:v>0.28846139999999998</c:v>
                </c:pt>
                <c:pt idx="16">
                  <c:v>0.1653821</c:v>
                </c:pt>
                <c:pt idx="17">
                  <c:v>0.28081240000000002</c:v>
                </c:pt>
                <c:pt idx="18">
                  <c:v>0.18898970000000001</c:v>
                </c:pt>
                <c:pt idx="19">
                  <c:v>0.247951</c:v>
                </c:pt>
                <c:pt idx="20">
                  <c:v>0.21136050000000001</c:v>
                </c:pt>
                <c:pt idx="21">
                  <c:v>0.25191400000000003</c:v>
                </c:pt>
                <c:pt idx="22">
                  <c:v>0.34709580000000001</c:v>
                </c:pt>
                <c:pt idx="23">
                  <c:v>0.24748490000000001</c:v>
                </c:pt>
                <c:pt idx="24">
                  <c:v>0.32570650000000001</c:v>
                </c:pt>
                <c:pt idx="25">
                  <c:v>0.27952769999999999</c:v>
                </c:pt>
                <c:pt idx="26">
                  <c:v>0.27499689999999999</c:v>
                </c:pt>
                <c:pt idx="27">
                  <c:v>0.26781919999999998</c:v>
                </c:pt>
                <c:pt idx="28">
                  <c:v>0.35411680000000001</c:v>
                </c:pt>
                <c:pt idx="29">
                  <c:v>0.18522060000000001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021-4706-9732-E5A569D370A6}"/>
            </c:ext>
          </c:extLst>
        </c:ser>
        <c:ser>
          <c:idx val="2"/>
          <c:order val="2"/>
          <c:tx>
            <c:v>upper</c:v>
          </c:tx>
          <c:spPr>
            <a:ln w="3175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'overleving ad'!$E$2:$AH$2</c:f>
              <c:numCache>
                <c:formatCode>General</c:formatCode>
                <c:ptCount val="30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  <c:pt idx="25">
                  <c:v>2019</c:v>
                </c:pt>
                <c:pt idx="26">
                  <c:v>2020</c:v>
                </c:pt>
                <c:pt idx="27">
                  <c:v>2021</c:v>
                </c:pt>
                <c:pt idx="28">
                  <c:v>2022</c:v>
                </c:pt>
                <c:pt idx="29">
                  <c:v>2023</c:v>
                </c:pt>
              </c:numCache>
            </c:numRef>
          </c:xVal>
          <c:yVal>
            <c:numRef>
              <c:f>'overleving ad'!$E$56:$AH$56</c:f>
              <c:numCache>
                <c:formatCode>0.00</c:formatCode>
                <c:ptCount val="30"/>
                <c:pt idx="1">
                  <c:v>0.89388060000000003</c:v>
                </c:pt>
                <c:pt idx="2">
                  <c:v>0.52943629999999997</c:v>
                </c:pt>
                <c:pt idx="3">
                  <c:v>0.37808639999999999</c:v>
                </c:pt>
                <c:pt idx="5">
                  <c:v>0.49679839999999997</c:v>
                </c:pt>
                <c:pt idx="6">
                  <c:v>0.4455074</c:v>
                </c:pt>
                <c:pt idx="7">
                  <c:v>0.57008939999999997</c:v>
                </c:pt>
                <c:pt idx="8">
                  <c:v>0.59568759999999998</c:v>
                </c:pt>
                <c:pt idx="9">
                  <c:v>0.54820489999999999</c:v>
                </c:pt>
                <c:pt idx="10">
                  <c:v>0.48531849999999999</c:v>
                </c:pt>
                <c:pt idx="11">
                  <c:v>0.50192110000000001</c:v>
                </c:pt>
                <c:pt idx="12">
                  <c:v>0.44475730000000002</c:v>
                </c:pt>
                <c:pt idx="13">
                  <c:v>0.67414560000000001</c:v>
                </c:pt>
                <c:pt idx="14">
                  <c:v>0.4797785</c:v>
                </c:pt>
                <c:pt idx="15">
                  <c:v>0.57240709999999995</c:v>
                </c:pt>
                <c:pt idx="16">
                  <c:v>0.35944749999999998</c:v>
                </c:pt>
                <c:pt idx="17">
                  <c:v>0.58947020000000006</c:v>
                </c:pt>
                <c:pt idx="18">
                  <c:v>0.42191919999999999</c:v>
                </c:pt>
                <c:pt idx="19">
                  <c:v>0.49955060000000001</c:v>
                </c:pt>
                <c:pt idx="20">
                  <c:v>0.42362539999999999</c:v>
                </c:pt>
                <c:pt idx="21">
                  <c:v>0.48275240000000003</c:v>
                </c:pt>
                <c:pt idx="22">
                  <c:v>0.63072689999999998</c:v>
                </c:pt>
                <c:pt idx="23">
                  <c:v>0.49213709999999999</c:v>
                </c:pt>
                <c:pt idx="24">
                  <c:v>0.59710450000000004</c:v>
                </c:pt>
                <c:pt idx="25">
                  <c:v>0.52854330000000005</c:v>
                </c:pt>
                <c:pt idx="26">
                  <c:v>0.49232680000000001</c:v>
                </c:pt>
                <c:pt idx="27">
                  <c:v>0.48054029999999998</c:v>
                </c:pt>
                <c:pt idx="28">
                  <c:v>0.64700440000000004</c:v>
                </c:pt>
                <c:pt idx="29">
                  <c:v>0.3879687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021-4706-9732-E5A569D370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99817112"/>
        <c:axId val="699818680"/>
      </c:scatterChart>
      <c:valAx>
        <c:axId val="699817112"/>
        <c:scaling>
          <c:orientation val="minMax"/>
          <c:max val="2023"/>
          <c:min val="1996"/>
        </c:scaling>
        <c:delete val="0"/>
        <c:axPos val="b"/>
        <c:numFmt formatCode="General" sourceLinked="1"/>
        <c:majorTickMark val="out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699818680"/>
        <c:crosses val="autoZero"/>
        <c:crossBetween val="midCat"/>
        <c:majorUnit val="3"/>
        <c:minorUnit val="1"/>
      </c:valAx>
      <c:valAx>
        <c:axId val="699818680"/>
        <c:scaling>
          <c:orientation val="minMax"/>
          <c:max val="1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l-NL"/>
                  <a:t>jaarlijkse overlevingskans</a:t>
                </a:r>
              </a:p>
            </c:rich>
          </c:tx>
          <c:layout>
            <c:manualLayout>
              <c:xMode val="edge"/>
              <c:yMode val="edge"/>
              <c:x val="1.5625E-2"/>
              <c:y val="0.24278556089579711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699817112"/>
        <c:crosses val="autoZero"/>
        <c:crossBetween val="midCat"/>
        <c:majorUnit val="0.2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4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NL"/>
    </a:p>
  </c:txPr>
  <c:printSettings>
    <c:headerFooter alignWithMargins="0"/>
    <c:pageMargins b="1" l="0.75" r="0.75" t="1" header="0.5" footer="0.5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nl-NL" sz="800" b="0" i="0" u="none" strike="noStrike" baseline="0">
                <a:effectLst/>
              </a:rPr>
              <a:t>Pimpelmees</a:t>
            </a:r>
            <a:r>
              <a:rPr lang="nl-NL"/>
              <a:t>
overleving eerstejaars</a:t>
            </a:r>
          </a:p>
        </c:rich>
      </c:tx>
      <c:layout>
        <c:manualLayout>
          <c:xMode val="edge"/>
          <c:yMode val="edge"/>
          <c:x val="0.36081355809905208"/>
          <c:y val="1.984161070775243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937499999999999"/>
          <c:y val="0.15476250450499326"/>
          <c:w val="0.76875000000000004"/>
          <c:h val="0.73809809840842944"/>
        </c:manualLayout>
      </c:layout>
      <c:scatterChart>
        <c:scatterStyle val="lineMarker"/>
        <c:varyColors val="0"/>
        <c:ser>
          <c:idx val="0"/>
          <c:order val="0"/>
          <c:tx>
            <c:v>index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Pt>
            <c:idx val="0"/>
            <c:marker>
              <c:spPr>
                <a:solidFill>
                  <a:schemeClr val="bg1">
                    <a:lumMod val="65000"/>
                  </a:schemeClr>
                </a:solidFill>
                <a:ln>
                  <a:solidFill>
                    <a:srgbClr val="000000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B1B4-45DA-AFD8-73B099C56290}"/>
              </c:ext>
            </c:extLst>
          </c:dPt>
          <c:dPt>
            <c:idx val="1"/>
            <c:marker>
              <c:spPr>
                <a:solidFill>
                  <a:schemeClr val="bg1">
                    <a:lumMod val="65000"/>
                  </a:schemeClr>
                </a:solidFill>
                <a:ln>
                  <a:solidFill>
                    <a:srgbClr val="000000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B1B4-45DA-AFD8-73B099C56290}"/>
              </c:ext>
            </c:extLst>
          </c:dPt>
          <c:xVal>
            <c:numRef>
              <c:f>'overleving juv'!$E$2:$AH$2</c:f>
              <c:numCache>
                <c:formatCode>General</c:formatCode>
                <c:ptCount val="30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  <c:pt idx="25">
                  <c:v>2019</c:v>
                </c:pt>
                <c:pt idx="26">
                  <c:v>2020</c:v>
                </c:pt>
                <c:pt idx="27">
                  <c:v>2021</c:v>
                </c:pt>
                <c:pt idx="28">
                  <c:v>2022</c:v>
                </c:pt>
                <c:pt idx="29">
                  <c:v>2023</c:v>
                </c:pt>
              </c:numCache>
            </c:numRef>
          </c:xVal>
          <c:yVal>
            <c:numRef>
              <c:f>'overleving juv'!$E$54:$AH$54</c:f>
              <c:numCache>
                <c:formatCode>0.00</c:formatCode>
                <c:ptCount val="30"/>
                <c:pt idx="0">
                  <c:v>9.7503999999999993E-2</c:v>
                </c:pt>
                <c:pt idx="1">
                  <c:v>7.1663000000000004E-2</c:v>
                </c:pt>
                <c:pt idx="3">
                  <c:v>8.5765800000000003E-2</c:v>
                </c:pt>
                <c:pt idx="4">
                  <c:v>0.1042387</c:v>
                </c:pt>
                <c:pt idx="5">
                  <c:v>8.6357799999999998E-2</c:v>
                </c:pt>
                <c:pt idx="6">
                  <c:v>8.6902800000000002E-2</c:v>
                </c:pt>
                <c:pt idx="8">
                  <c:v>7.7117699999999997E-2</c:v>
                </c:pt>
                <c:pt idx="9">
                  <c:v>0.10151</c:v>
                </c:pt>
                <c:pt idx="10">
                  <c:v>5.3724099999999997E-2</c:v>
                </c:pt>
                <c:pt idx="11">
                  <c:v>5.2855600000000003E-2</c:v>
                </c:pt>
                <c:pt idx="12">
                  <c:v>5.0224100000000001E-2</c:v>
                </c:pt>
                <c:pt idx="13">
                  <c:v>8.0441299999999993E-2</c:v>
                </c:pt>
                <c:pt idx="14">
                  <c:v>7.71371E-2</c:v>
                </c:pt>
                <c:pt idx="15">
                  <c:v>8.9952900000000002E-2</c:v>
                </c:pt>
                <c:pt idx="17">
                  <c:v>8.0184400000000003E-2</c:v>
                </c:pt>
                <c:pt idx="19">
                  <c:v>0.1195599</c:v>
                </c:pt>
                <c:pt idx="20">
                  <c:v>8.8031700000000004E-2</c:v>
                </c:pt>
                <c:pt idx="21">
                  <c:v>7.6891299999999996E-2</c:v>
                </c:pt>
                <c:pt idx="22">
                  <c:v>8.67782E-2</c:v>
                </c:pt>
                <c:pt idx="23">
                  <c:v>6.04653E-2</c:v>
                </c:pt>
                <c:pt idx="24">
                  <c:v>8.92482E-2</c:v>
                </c:pt>
                <c:pt idx="25">
                  <c:v>6.0571899999999998E-2</c:v>
                </c:pt>
                <c:pt idx="26">
                  <c:v>8.1463400000000005E-2</c:v>
                </c:pt>
                <c:pt idx="27">
                  <c:v>5.6002999999999997E-2</c:v>
                </c:pt>
                <c:pt idx="28">
                  <c:v>8.1958500000000004E-2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1B4-45DA-AFD8-73B099C56290}"/>
            </c:ext>
          </c:extLst>
        </c:ser>
        <c:ser>
          <c:idx val="1"/>
          <c:order val="1"/>
          <c:tx>
            <c:v>lower</c:v>
          </c:tx>
          <c:spPr>
            <a:ln w="3175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'overleving juv'!$E$2:$AH$2</c:f>
              <c:numCache>
                <c:formatCode>General</c:formatCode>
                <c:ptCount val="30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  <c:pt idx="25">
                  <c:v>2019</c:v>
                </c:pt>
                <c:pt idx="26">
                  <c:v>2020</c:v>
                </c:pt>
                <c:pt idx="27">
                  <c:v>2021</c:v>
                </c:pt>
                <c:pt idx="28">
                  <c:v>2022</c:v>
                </c:pt>
                <c:pt idx="29">
                  <c:v>2023</c:v>
                </c:pt>
              </c:numCache>
            </c:numRef>
          </c:xVal>
          <c:yVal>
            <c:numRef>
              <c:f>'overleving juv'!$E$55:$AH$55</c:f>
              <c:numCache>
                <c:formatCode>0.00</c:formatCode>
                <c:ptCount val="30"/>
                <c:pt idx="0">
                  <c:v>2.9922799999999999E-2</c:v>
                </c:pt>
                <c:pt idx="1">
                  <c:v>2.61657E-2</c:v>
                </c:pt>
                <c:pt idx="3">
                  <c:v>4.5947799999999997E-2</c:v>
                </c:pt>
                <c:pt idx="4">
                  <c:v>5.7976699999999999E-2</c:v>
                </c:pt>
                <c:pt idx="5">
                  <c:v>4.0279200000000001E-2</c:v>
                </c:pt>
                <c:pt idx="6">
                  <c:v>5.0352000000000001E-2</c:v>
                </c:pt>
                <c:pt idx="8">
                  <c:v>4.6917500000000001E-2</c:v>
                </c:pt>
                <c:pt idx="9">
                  <c:v>5.8796300000000003E-2</c:v>
                </c:pt>
                <c:pt idx="10">
                  <c:v>3.1697599999999999E-2</c:v>
                </c:pt>
                <c:pt idx="11">
                  <c:v>3.0667E-2</c:v>
                </c:pt>
                <c:pt idx="12">
                  <c:v>2.4707900000000001E-2</c:v>
                </c:pt>
                <c:pt idx="13">
                  <c:v>4.8273299999999998E-2</c:v>
                </c:pt>
                <c:pt idx="14">
                  <c:v>4.8073400000000002E-2</c:v>
                </c:pt>
                <c:pt idx="15">
                  <c:v>5.7264799999999998E-2</c:v>
                </c:pt>
                <c:pt idx="17">
                  <c:v>4.99847E-2</c:v>
                </c:pt>
                <c:pt idx="19">
                  <c:v>7.82114E-2</c:v>
                </c:pt>
                <c:pt idx="20">
                  <c:v>5.9565800000000002E-2</c:v>
                </c:pt>
                <c:pt idx="21">
                  <c:v>5.0047300000000003E-2</c:v>
                </c:pt>
                <c:pt idx="22">
                  <c:v>4.83776E-2</c:v>
                </c:pt>
                <c:pt idx="23">
                  <c:v>4.0486399999999999E-2</c:v>
                </c:pt>
                <c:pt idx="24">
                  <c:v>5.7496600000000002E-2</c:v>
                </c:pt>
                <c:pt idx="25">
                  <c:v>4.27026E-2</c:v>
                </c:pt>
                <c:pt idx="26">
                  <c:v>5.3428799999999999E-2</c:v>
                </c:pt>
                <c:pt idx="27">
                  <c:v>3.3652899999999999E-2</c:v>
                </c:pt>
                <c:pt idx="28">
                  <c:v>5.6605700000000002E-2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1B4-45DA-AFD8-73B099C56290}"/>
            </c:ext>
          </c:extLst>
        </c:ser>
        <c:ser>
          <c:idx val="2"/>
          <c:order val="2"/>
          <c:tx>
            <c:v>upper</c:v>
          </c:tx>
          <c:spPr>
            <a:ln w="3175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'overleving juv'!$E$2:$AH$2</c:f>
              <c:numCache>
                <c:formatCode>General</c:formatCode>
                <c:ptCount val="30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  <c:pt idx="25">
                  <c:v>2019</c:v>
                </c:pt>
                <c:pt idx="26">
                  <c:v>2020</c:v>
                </c:pt>
                <c:pt idx="27">
                  <c:v>2021</c:v>
                </c:pt>
                <c:pt idx="28">
                  <c:v>2022</c:v>
                </c:pt>
                <c:pt idx="29">
                  <c:v>2023</c:v>
                </c:pt>
              </c:numCache>
            </c:numRef>
          </c:xVal>
          <c:yVal>
            <c:numRef>
              <c:f>'overleving juv'!$E$56:$AH$56</c:f>
              <c:numCache>
                <c:formatCode>0.00</c:formatCode>
                <c:ptCount val="30"/>
                <c:pt idx="0">
                  <c:v>0.2745245</c:v>
                </c:pt>
                <c:pt idx="1">
                  <c:v>0.18152479999999999</c:v>
                </c:pt>
                <c:pt idx="3">
                  <c:v>0.15450169999999999</c:v>
                </c:pt>
                <c:pt idx="4">
                  <c:v>0.1803478</c:v>
                </c:pt>
                <c:pt idx="5">
                  <c:v>0.17550959999999999</c:v>
                </c:pt>
                <c:pt idx="6">
                  <c:v>0.14590919999999999</c:v>
                </c:pt>
                <c:pt idx="8">
                  <c:v>0.12422370000000001</c:v>
                </c:pt>
                <c:pt idx="9">
                  <c:v>0.16966039999999999</c:v>
                </c:pt>
                <c:pt idx="10">
                  <c:v>8.9639700000000003E-2</c:v>
                </c:pt>
                <c:pt idx="11">
                  <c:v>8.9614399999999997E-2</c:v>
                </c:pt>
                <c:pt idx="12">
                  <c:v>9.94057E-2</c:v>
                </c:pt>
                <c:pt idx="13">
                  <c:v>0.1310926</c:v>
                </c:pt>
                <c:pt idx="14">
                  <c:v>0.1215286</c:v>
                </c:pt>
                <c:pt idx="15">
                  <c:v>0.1385576</c:v>
                </c:pt>
                <c:pt idx="17">
                  <c:v>0.1262064</c:v>
                </c:pt>
                <c:pt idx="19">
                  <c:v>0.17853450000000001</c:v>
                </c:pt>
                <c:pt idx="20">
                  <c:v>0.1282461</c:v>
                </c:pt>
                <c:pt idx="21">
                  <c:v>0.1163699</c:v>
                </c:pt>
                <c:pt idx="22">
                  <c:v>0.15082870000000001</c:v>
                </c:pt>
                <c:pt idx="23">
                  <c:v>8.9384599999999995E-2</c:v>
                </c:pt>
                <c:pt idx="24">
                  <c:v>0.13600390000000001</c:v>
                </c:pt>
                <c:pt idx="25">
                  <c:v>8.5252800000000004E-2</c:v>
                </c:pt>
                <c:pt idx="26">
                  <c:v>0.1223074</c:v>
                </c:pt>
                <c:pt idx="27">
                  <c:v>9.1786699999999999E-2</c:v>
                </c:pt>
                <c:pt idx="28">
                  <c:v>0.1172552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1B4-45DA-AFD8-73B099C562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99822208"/>
        <c:axId val="699822600"/>
      </c:scatterChart>
      <c:valAx>
        <c:axId val="699822208"/>
        <c:scaling>
          <c:orientation val="minMax"/>
          <c:max val="2023"/>
          <c:min val="1996"/>
        </c:scaling>
        <c:delete val="0"/>
        <c:axPos val="b"/>
        <c:numFmt formatCode="General" sourceLinked="1"/>
        <c:majorTickMark val="out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699822600"/>
        <c:crosses val="autoZero"/>
        <c:crossBetween val="midCat"/>
        <c:majorUnit val="3"/>
        <c:minorUnit val="1"/>
      </c:valAx>
      <c:valAx>
        <c:axId val="699822600"/>
        <c:scaling>
          <c:orientation val="minMax"/>
          <c:max val="0.4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l-NL"/>
                  <a:t>jaarlijkse overlevingskans</a:t>
                </a:r>
              </a:p>
            </c:rich>
          </c:tx>
          <c:layout>
            <c:manualLayout>
              <c:xMode val="edge"/>
              <c:yMode val="edge"/>
              <c:x val="1.5625E-2"/>
              <c:y val="0.24278556089579711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699822208"/>
        <c:crosses val="autoZero"/>
        <c:crossBetween val="midCat"/>
        <c:majorUnit val="0.1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4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NL"/>
    </a:p>
  </c:txPr>
  <c:printSettings>
    <c:headerFooter alignWithMargins="0"/>
    <c:pageMargins b="1" l="0.75" r="0.75" t="1" header="0.5" footer="0.5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nl-NL"/>
              <a:t>Koolmees
reproductie</a:t>
            </a:r>
          </a:p>
        </c:rich>
      </c:tx>
      <c:layout>
        <c:manualLayout>
          <c:xMode val="edge"/>
          <c:yMode val="edge"/>
          <c:x val="0.38244569258194261"/>
          <c:y val="1.98411443111095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622307023908701"/>
          <c:y val="0.15476250450499326"/>
          <c:w val="0.78167817759981373"/>
          <c:h val="0.73809809840842944"/>
        </c:manualLayout>
      </c:layout>
      <c:scatterChart>
        <c:scatterStyle val="lineMarker"/>
        <c:varyColors val="0"/>
        <c:ser>
          <c:idx val="0"/>
          <c:order val="0"/>
          <c:tx>
            <c:v>index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Pt>
            <c:idx val="0"/>
            <c:marker>
              <c:spPr>
                <a:solidFill>
                  <a:schemeClr val="bg1">
                    <a:lumMod val="65000"/>
                  </a:schemeClr>
                </a:solidFill>
                <a:ln>
                  <a:solidFill>
                    <a:srgbClr val="000000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B274-4280-BD35-96E55B2ECA38}"/>
              </c:ext>
            </c:extLst>
          </c:dPt>
          <c:dPt>
            <c:idx val="1"/>
            <c:marker>
              <c:spPr>
                <a:solidFill>
                  <a:schemeClr val="bg1">
                    <a:lumMod val="65000"/>
                  </a:schemeClr>
                </a:solidFill>
                <a:ln>
                  <a:solidFill>
                    <a:srgbClr val="000000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B274-4280-BD35-96E55B2ECA38}"/>
              </c:ext>
            </c:extLst>
          </c:dPt>
          <c:xVal>
            <c:numRef>
              <c:f>reproductie!$E$2:$AI$2</c:f>
              <c:numCache>
                <c:formatCode>General</c:formatCode>
                <c:ptCount val="31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  <c:pt idx="25">
                  <c:v>2019</c:v>
                </c:pt>
                <c:pt idx="26">
                  <c:v>2020</c:v>
                </c:pt>
                <c:pt idx="27">
                  <c:v>2021</c:v>
                </c:pt>
                <c:pt idx="28">
                  <c:v>2022</c:v>
                </c:pt>
                <c:pt idx="29">
                  <c:v>2023</c:v>
                </c:pt>
                <c:pt idx="30">
                  <c:v>2024</c:v>
                </c:pt>
              </c:numCache>
            </c:numRef>
          </c:xVal>
          <c:yVal>
            <c:numRef>
              <c:f>reproductie!$E$57:$AI$57</c:f>
              <c:numCache>
                <c:formatCode>0.00</c:formatCode>
                <c:ptCount val="31"/>
                <c:pt idx="0">
                  <c:v>4.2891348882205103</c:v>
                </c:pt>
                <c:pt idx="1">
                  <c:v>9.0365202884279991</c:v>
                </c:pt>
                <c:pt idx="2">
                  <c:v>5.2901562646108999</c:v>
                </c:pt>
                <c:pt idx="3">
                  <c:v>4.8505007153009503</c:v>
                </c:pt>
                <c:pt idx="4">
                  <c:v>7.4776448846804602</c:v>
                </c:pt>
                <c:pt idx="5">
                  <c:v>5.2152282137338402</c:v>
                </c:pt>
                <c:pt idx="6">
                  <c:v>7.3414338095554701</c:v>
                </c:pt>
                <c:pt idx="7">
                  <c:v>4.0408797862661698</c:v>
                </c:pt>
                <c:pt idx="8">
                  <c:v>7.5411292400366898</c:v>
                </c:pt>
                <c:pt idx="9">
                  <c:v>6.6695153993673397</c:v>
                </c:pt>
                <c:pt idx="10">
                  <c:v>7.0253913276560596</c:v>
                </c:pt>
                <c:pt idx="11">
                  <c:v>6.4106928353539496</c:v>
                </c:pt>
                <c:pt idx="12">
                  <c:v>4.3929059490870799</c:v>
                </c:pt>
                <c:pt idx="13">
                  <c:v>5.5957464957345602</c:v>
                </c:pt>
                <c:pt idx="14">
                  <c:v>4.8263802699860996</c:v>
                </c:pt>
                <c:pt idx="15">
                  <c:v>7.3499041584484601</c:v>
                </c:pt>
                <c:pt idx="16">
                  <c:v>8.8599138244880002</c:v>
                </c:pt>
                <c:pt idx="17">
                  <c:v>6.8051788256089099</c:v>
                </c:pt>
                <c:pt idx="18">
                  <c:v>6.7764439299015899</c:v>
                </c:pt>
                <c:pt idx="19">
                  <c:v>4.5452180362143402</c:v>
                </c:pt>
                <c:pt idx="20">
                  <c:v>7.2920321381006499</c:v>
                </c:pt>
                <c:pt idx="21">
                  <c:v>3.92749196632756</c:v>
                </c:pt>
                <c:pt idx="22">
                  <c:v>4.3090751206106797</c:v>
                </c:pt>
                <c:pt idx="23">
                  <c:v>8.9146378571684206</c:v>
                </c:pt>
                <c:pt idx="24">
                  <c:v>6.2016874373692499</c:v>
                </c:pt>
                <c:pt idx="25">
                  <c:v>9.8142395105509905</c:v>
                </c:pt>
                <c:pt idx="26">
                  <c:v>5.8516435723103504</c:v>
                </c:pt>
                <c:pt idx="27">
                  <c:v>4.9020940773820501</c:v>
                </c:pt>
                <c:pt idx="28">
                  <c:v>10.8273617075236</c:v>
                </c:pt>
                <c:pt idx="29">
                  <c:v>5.3857572385644401</c:v>
                </c:pt>
                <c:pt idx="30">
                  <c:v>7.1447118188560204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274-4280-BD35-96E55B2ECA38}"/>
            </c:ext>
          </c:extLst>
        </c:ser>
        <c:ser>
          <c:idx val="1"/>
          <c:order val="1"/>
          <c:tx>
            <c:v>lower</c:v>
          </c:tx>
          <c:spPr>
            <a:ln w="3175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reproductie!$E$2:$AI$2</c:f>
              <c:numCache>
                <c:formatCode>General</c:formatCode>
                <c:ptCount val="31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  <c:pt idx="25">
                  <c:v>2019</c:v>
                </c:pt>
                <c:pt idx="26">
                  <c:v>2020</c:v>
                </c:pt>
                <c:pt idx="27">
                  <c:v>2021</c:v>
                </c:pt>
                <c:pt idx="28">
                  <c:v>2022</c:v>
                </c:pt>
                <c:pt idx="29">
                  <c:v>2023</c:v>
                </c:pt>
                <c:pt idx="30">
                  <c:v>2024</c:v>
                </c:pt>
              </c:numCache>
            </c:numRef>
          </c:xVal>
          <c:yVal>
            <c:numRef>
              <c:f>reproductie!$E$58:$AI$58</c:f>
              <c:numCache>
                <c:formatCode>0.00</c:formatCode>
                <c:ptCount val="31"/>
                <c:pt idx="0">
                  <c:v>1.4820056961516099</c:v>
                </c:pt>
                <c:pt idx="1">
                  <c:v>4.5128925756629101</c:v>
                </c:pt>
                <c:pt idx="2">
                  <c:v>3.0008357237738101</c:v>
                </c:pt>
                <c:pt idx="3">
                  <c:v>2.7002016610325099</c:v>
                </c:pt>
                <c:pt idx="4">
                  <c:v>4.1375104105675202</c:v>
                </c:pt>
                <c:pt idx="5">
                  <c:v>2.9500218220905001</c:v>
                </c:pt>
                <c:pt idx="6">
                  <c:v>4.1872057881384404</c:v>
                </c:pt>
                <c:pt idx="7">
                  <c:v>2.3093142830084799</c:v>
                </c:pt>
                <c:pt idx="8">
                  <c:v>4.3231039329234298</c:v>
                </c:pt>
                <c:pt idx="9">
                  <c:v>3.8590476369783802</c:v>
                </c:pt>
                <c:pt idx="10">
                  <c:v>4.0837679039595498</c:v>
                </c:pt>
                <c:pt idx="11">
                  <c:v>3.8065776660375801</c:v>
                </c:pt>
                <c:pt idx="12">
                  <c:v>2.5743600857301199</c:v>
                </c:pt>
                <c:pt idx="13">
                  <c:v>3.3046582126706801</c:v>
                </c:pt>
                <c:pt idx="14">
                  <c:v>2.83758792213276</c:v>
                </c:pt>
                <c:pt idx="15">
                  <c:v>4.2940911775449901</c:v>
                </c:pt>
                <c:pt idx="16">
                  <c:v>5.2675454362821998</c:v>
                </c:pt>
                <c:pt idx="17">
                  <c:v>4.0063471810598097</c:v>
                </c:pt>
                <c:pt idx="18">
                  <c:v>3.99885025679905</c:v>
                </c:pt>
                <c:pt idx="19">
                  <c:v>2.6768315102186899</c:v>
                </c:pt>
                <c:pt idx="20">
                  <c:v>4.3262014149079704</c:v>
                </c:pt>
                <c:pt idx="21">
                  <c:v>2.32594311609911</c:v>
                </c:pt>
                <c:pt idx="22">
                  <c:v>2.51994003034847</c:v>
                </c:pt>
                <c:pt idx="23">
                  <c:v>5.2953283825986599</c:v>
                </c:pt>
                <c:pt idx="24">
                  <c:v>3.6832575584412401</c:v>
                </c:pt>
                <c:pt idx="25">
                  <c:v>5.8891858379498396</c:v>
                </c:pt>
                <c:pt idx="26">
                  <c:v>3.4779911834821302</c:v>
                </c:pt>
                <c:pt idx="27">
                  <c:v>2.9236441435712202</c:v>
                </c:pt>
                <c:pt idx="28">
                  <c:v>6.4343761269145396</c:v>
                </c:pt>
                <c:pt idx="29">
                  <c:v>3.1941603945802099</c:v>
                </c:pt>
                <c:pt idx="30">
                  <c:v>4.1653762878380904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274-4280-BD35-96E55B2ECA38}"/>
            </c:ext>
          </c:extLst>
        </c:ser>
        <c:ser>
          <c:idx val="2"/>
          <c:order val="2"/>
          <c:tx>
            <c:v>upper</c:v>
          </c:tx>
          <c:spPr>
            <a:ln w="3175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reproductie!$E$2:$AI$2</c:f>
              <c:numCache>
                <c:formatCode>General</c:formatCode>
                <c:ptCount val="31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  <c:pt idx="25">
                  <c:v>2019</c:v>
                </c:pt>
                <c:pt idx="26">
                  <c:v>2020</c:v>
                </c:pt>
                <c:pt idx="27">
                  <c:v>2021</c:v>
                </c:pt>
                <c:pt idx="28">
                  <c:v>2022</c:v>
                </c:pt>
                <c:pt idx="29">
                  <c:v>2023</c:v>
                </c:pt>
                <c:pt idx="30">
                  <c:v>2024</c:v>
                </c:pt>
              </c:numCache>
            </c:numRef>
          </c:xVal>
          <c:yVal>
            <c:numRef>
              <c:f>reproductie!$E$59:$AI$59</c:f>
              <c:numCache>
                <c:formatCode>0.00</c:formatCode>
                <c:ptCount val="31"/>
                <c:pt idx="0">
                  <c:v>13.440710615810801</c:v>
                </c:pt>
                <c:pt idx="1">
                  <c:v>18.972868118597098</c:v>
                </c:pt>
                <c:pt idx="2">
                  <c:v>9.7982982457195895</c:v>
                </c:pt>
                <c:pt idx="3">
                  <c:v>9.1373880081610306</c:v>
                </c:pt>
                <c:pt idx="4">
                  <c:v>14.179980297815501</c:v>
                </c:pt>
                <c:pt idx="5">
                  <c:v>9.6849705379259792</c:v>
                </c:pt>
                <c:pt idx="6">
                  <c:v>13.538942460137999</c:v>
                </c:pt>
                <c:pt idx="7">
                  <c:v>7.4315895107213299</c:v>
                </c:pt>
                <c:pt idx="8">
                  <c:v>13.8441208836662</c:v>
                </c:pt>
                <c:pt idx="9">
                  <c:v>12.1441790464986</c:v>
                </c:pt>
                <c:pt idx="10">
                  <c:v>12.746549051098</c:v>
                </c:pt>
                <c:pt idx="11">
                  <c:v>11.4187966814006</c:v>
                </c:pt>
                <c:pt idx="12">
                  <c:v>7.9085015329592103</c:v>
                </c:pt>
                <c:pt idx="13">
                  <c:v>10.009565535562199</c:v>
                </c:pt>
                <c:pt idx="14">
                  <c:v>8.6654044747587005</c:v>
                </c:pt>
                <c:pt idx="15">
                  <c:v>13.2727782690792</c:v>
                </c:pt>
                <c:pt idx="16">
                  <c:v>15.7742830928243</c:v>
                </c:pt>
                <c:pt idx="17">
                  <c:v>12.207337828744</c:v>
                </c:pt>
                <c:pt idx="18">
                  <c:v>12.1342505389254</c:v>
                </c:pt>
                <c:pt idx="19">
                  <c:v>8.1477436597684303</c:v>
                </c:pt>
                <c:pt idx="20">
                  <c:v>12.9956350072581</c:v>
                </c:pt>
                <c:pt idx="21">
                  <c:v>7.0069228252795002</c:v>
                </c:pt>
                <c:pt idx="22">
                  <c:v>7.7702201876205397</c:v>
                </c:pt>
                <c:pt idx="23">
                  <c:v>15.880954383731</c:v>
                </c:pt>
                <c:pt idx="24">
                  <c:v>11.043877578127599</c:v>
                </c:pt>
                <c:pt idx="25">
                  <c:v>17.3292226287302</c:v>
                </c:pt>
                <c:pt idx="26">
                  <c:v>10.410984748663401</c:v>
                </c:pt>
                <c:pt idx="27">
                  <c:v>8.6965427514206208</c:v>
                </c:pt>
                <c:pt idx="28">
                  <c:v>19.278210800716899</c:v>
                </c:pt>
                <c:pt idx="29">
                  <c:v>9.5997423142920102</c:v>
                </c:pt>
                <c:pt idx="30">
                  <c:v>12.925258652645899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274-4280-BD35-96E55B2ECA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99820248"/>
        <c:axId val="699825344"/>
      </c:scatterChart>
      <c:valAx>
        <c:axId val="699820248"/>
        <c:scaling>
          <c:orientation val="minMax"/>
          <c:max val="2024"/>
          <c:min val="1996"/>
        </c:scaling>
        <c:delete val="0"/>
        <c:axPos val="b"/>
        <c:numFmt formatCode="General" sourceLinked="1"/>
        <c:majorTickMark val="out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699825344"/>
        <c:crosses val="autoZero"/>
        <c:crossBetween val="midCat"/>
        <c:majorUnit val="3"/>
        <c:minorUnit val="1"/>
      </c:valAx>
      <c:valAx>
        <c:axId val="699825344"/>
        <c:scaling>
          <c:orientation val="minMax"/>
          <c:max val="20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l-NL"/>
                  <a:t>reproductie-index</a:t>
                </a:r>
              </a:p>
            </c:rich>
          </c:tx>
          <c:layout>
            <c:manualLayout>
              <c:xMode val="edge"/>
              <c:yMode val="edge"/>
              <c:x val="1.5673859880142971E-2"/>
              <c:y val="0.3412710747401116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699820248"/>
        <c:crosses val="autoZero"/>
        <c:crossBetween val="midCat"/>
        <c:majorUnit val="5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4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NL"/>
    </a:p>
  </c:txPr>
  <c:printSettings>
    <c:headerFooter alignWithMargins="0"/>
    <c:pageMargins b="1" l="0.75" r="0.75" t="1" header="0.5" footer="0.5"/>
    <c:pageSetup orientation="landscape"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nl-NL" sz="800" b="0" i="0" u="none" strike="noStrike" baseline="0">
                <a:effectLst/>
              </a:rPr>
              <a:t>Koolmees</a:t>
            </a:r>
            <a:r>
              <a:rPr lang="nl-NL"/>
              <a:t>
overleving adult</a:t>
            </a:r>
          </a:p>
        </c:rich>
      </c:tx>
      <c:layout>
        <c:manualLayout>
          <c:xMode val="edge"/>
          <c:yMode val="edge"/>
          <c:x val="0.36081355809905208"/>
          <c:y val="1.984161070775243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937499999999999"/>
          <c:y val="0.15476250450499326"/>
          <c:w val="0.76875000000000004"/>
          <c:h val="0.73809809840842944"/>
        </c:manualLayout>
      </c:layout>
      <c:scatterChart>
        <c:scatterStyle val="lineMarker"/>
        <c:varyColors val="0"/>
        <c:ser>
          <c:idx val="0"/>
          <c:order val="0"/>
          <c:tx>
            <c:v>index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Pt>
            <c:idx val="0"/>
            <c:marker>
              <c:spPr>
                <a:solidFill>
                  <a:schemeClr val="bg1">
                    <a:lumMod val="65000"/>
                  </a:schemeClr>
                </a:solidFill>
                <a:ln>
                  <a:solidFill>
                    <a:srgbClr val="000000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8939-4339-A8EC-83F7BBC028DE}"/>
              </c:ext>
            </c:extLst>
          </c:dPt>
          <c:dPt>
            <c:idx val="1"/>
            <c:marker>
              <c:spPr>
                <a:solidFill>
                  <a:schemeClr val="bg1">
                    <a:lumMod val="65000"/>
                  </a:schemeClr>
                </a:solidFill>
                <a:ln>
                  <a:solidFill>
                    <a:srgbClr val="000000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8939-4339-A8EC-83F7BBC028DE}"/>
              </c:ext>
            </c:extLst>
          </c:dPt>
          <c:xVal>
            <c:numRef>
              <c:f>'overleving ad'!$E$2:$AH$2</c:f>
              <c:numCache>
                <c:formatCode>General</c:formatCode>
                <c:ptCount val="30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  <c:pt idx="25">
                  <c:v>2019</c:v>
                </c:pt>
                <c:pt idx="26">
                  <c:v>2020</c:v>
                </c:pt>
                <c:pt idx="27">
                  <c:v>2021</c:v>
                </c:pt>
                <c:pt idx="28">
                  <c:v>2022</c:v>
                </c:pt>
                <c:pt idx="29">
                  <c:v>2023</c:v>
                </c:pt>
              </c:numCache>
            </c:numRef>
          </c:xVal>
          <c:yVal>
            <c:numRef>
              <c:f>'overleving ad'!$E$57:$AH$57</c:f>
              <c:numCache>
                <c:formatCode>0.00</c:formatCode>
                <c:ptCount val="30"/>
                <c:pt idx="1">
                  <c:v>0.22014600000000001</c:v>
                </c:pt>
                <c:pt idx="2">
                  <c:v>0.35013339999999998</c:v>
                </c:pt>
                <c:pt idx="3">
                  <c:v>0.35167939999999998</c:v>
                </c:pt>
                <c:pt idx="4">
                  <c:v>0.2951182</c:v>
                </c:pt>
                <c:pt idx="5">
                  <c:v>0.43336140000000001</c:v>
                </c:pt>
                <c:pt idx="6">
                  <c:v>0.43045949999999999</c:v>
                </c:pt>
                <c:pt idx="7">
                  <c:v>0.32716800000000001</c:v>
                </c:pt>
                <c:pt idx="8">
                  <c:v>0.39231060000000001</c:v>
                </c:pt>
                <c:pt idx="9">
                  <c:v>0.49107830000000002</c:v>
                </c:pt>
                <c:pt idx="10">
                  <c:v>0.24776480000000001</c:v>
                </c:pt>
                <c:pt idx="11">
                  <c:v>0.36025459999999998</c:v>
                </c:pt>
                <c:pt idx="12">
                  <c:v>0.43956240000000002</c:v>
                </c:pt>
                <c:pt idx="13">
                  <c:v>0.33677879999999999</c:v>
                </c:pt>
                <c:pt idx="14">
                  <c:v>0.31736750000000002</c:v>
                </c:pt>
                <c:pt idx="15">
                  <c:v>0.38273380000000001</c:v>
                </c:pt>
                <c:pt idx="16">
                  <c:v>0.41099750000000002</c:v>
                </c:pt>
                <c:pt idx="17">
                  <c:v>0.36988169999999998</c:v>
                </c:pt>
                <c:pt idx="18">
                  <c:v>0.37343920000000003</c:v>
                </c:pt>
                <c:pt idx="19">
                  <c:v>0.47888350000000002</c:v>
                </c:pt>
                <c:pt idx="20">
                  <c:v>0.46597929999999999</c:v>
                </c:pt>
                <c:pt idx="21">
                  <c:v>0.37863350000000001</c:v>
                </c:pt>
                <c:pt idx="22">
                  <c:v>0.47428090000000001</c:v>
                </c:pt>
                <c:pt idx="23">
                  <c:v>0.47089239999999999</c:v>
                </c:pt>
                <c:pt idx="24">
                  <c:v>0.39756079999999999</c:v>
                </c:pt>
                <c:pt idx="25">
                  <c:v>0.37797429999999999</c:v>
                </c:pt>
                <c:pt idx="26">
                  <c:v>0.43683280000000002</c:v>
                </c:pt>
                <c:pt idx="27">
                  <c:v>0.36096600000000001</c:v>
                </c:pt>
                <c:pt idx="28">
                  <c:v>0.47681119999999999</c:v>
                </c:pt>
                <c:pt idx="29">
                  <c:v>0.31780209999999998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939-4339-A8EC-83F7BBC028DE}"/>
            </c:ext>
          </c:extLst>
        </c:ser>
        <c:ser>
          <c:idx val="1"/>
          <c:order val="1"/>
          <c:tx>
            <c:v>lower</c:v>
          </c:tx>
          <c:spPr>
            <a:ln w="3175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'overleving ad'!$E$2:$AH$2</c:f>
              <c:numCache>
                <c:formatCode>General</c:formatCode>
                <c:ptCount val="30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  <c:pt idx="25">
                  <c:v>2019</c:v>
                </c:pt>
                <c:pt idx="26">
                  <c:v>2020</c:v>
                </c:pt>
                <c:pt idx="27">
                  <c:v>2021</c:v>
                </c:pt>
                <c:pt idx="28">
                  <c:v>2022</c:v>
                </c:pt>
                <c:pt idx="29">
                  <c:v>2023</c:v>
                </c:pt>
              </c:numCache>
            </c:numRef>
          </c:xVal>
          <c:yVal>
            <c:numRef>
              <c:f>'overleving ad'!$E$58:$AH$58</c:f>
              <c:numCache>
                <c:formatCode>0.00</c:formatCode>
                <c:ptCount val="30"/>
                <c:pt idx="1">
                  <c:v>7.78031E-2</c:v>
                </c:pt>
                <c:pt idx="2">
                  <c:v>0.2266522</c:v>
                </c:pt>
                <c:pt idx="3">
                  <c:v>0.22325970000000001</c:v>
                </c:pt>
                <c:pt idx="4">
                  <c:v>0.17996470000000001</c:v>
                </c:pt>
                <c:pt idx="5">
                  <c:v>0.29056589999999999</c:v>
                </c:pt>
                <c:pt idx="6">
                  <c:v>0.2847922</c:v>
                </c:pt>
                <c:pt idx="7">
                  <c:v>0.21704409999999999</c:v>
                </c:pt>
                <c:pt idx="8">
                  <c:v>0.26235560000000002</c:v>
                </c:pt>
                <c:pt idx="9">
                  <c:v>0.34840389999999999</c:v>
                </c:pt>
                <c:pt idx="10">
                  <c:v>0.1637961</c:v>
                </c:pt>
                <c:pt idx="11">
                  <c:v>0.26175199999999998</c:v>
                </c:pt>
                <c:pt idx="12">
                  <c:v>0.32880490000000001</c:v>
                </c:pt>
                <c:pt idx="13">
                  <c:v>0.2485446</c:v>
                </c:pt>
                <c:pt idx="14">
                  <c:v>0.23040140000000001</c:v>
                </c:pt>
                <c:pt idx="15">
                  <c:v>0.27693889999999999</c:v>
                </c:pt>
                <c:pt idx="16">
                  <c:v>0.30075279999999999</c:v>
                </c:pt>
                <c:pt idx="17">
                  <c:v>0.27129789999999998</c:v>
                </c:pt>
                <c:pt idx="18">
                  <c:v>0.28248679999999998</c:v>
                </c:pt>
                <c:pt idx="19">
                  <c:v>0.37613809999999998</c:v>
                </c:pt>
                <c:pt idx="20">
                  <c:v>0.3695039</c:v>
                </c:pt>
                <c:pt idx="21">
                  <c:v>0.29945240000000001</c:v>
                </c:pt>
                <c:pt idx="22">
                  <c:v>0.37555840000000001</c:v>
                </c:pt>
                <c:pt idx="23">
                  <c:v>0.36671720000000002</c:v>
                </c:pt>
                <c:pt idx="24">
                  <c:v>0.31287029999999999</c:v>
                </c:pt>
                <c:pt idx="25">
                  <c:v>0.29749219999999998</c:v>
                </c:pt>
                <c:pt idx="26">
                  <c:v>0.34731649999999997</c:v>
                </c:pt>
                <c:pt idx="27">
                  <c:v>0.28338140000000001</c:v>
                </c:pt>
                <c:pt idx="28">
                  <c:v>0.36595070000000002</c:v>
                </c:pt>
                <c:pt idx="29">
                  <c:v>0.23651990000000001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939-4339-A8EC-83F7BBC028DE}"/>
            </c:ext>
          </c:extLst>
        </c:ser>
        <c:ser>
          <c:idx val="2"/>
          <c:order val="2"/>
          <c:tx>
            <c:v>upper</c:v>
          </c:tx>
          <c:spPr>
            <a:ln w="3175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'overleving ad'!$E$2:$AH$2</c:f>
              <c:numCache>
                <c:formatCode>General</c:formatCode>
                <c:ptCount val="30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  <c:pt idx="25">
                  <c:v>2019</c:v>
                </c:pt>
                <c:pt idx="26">
                  <c:v>2020</c:v>
                </c:pt>
                <c:pt idx="27">
                  <c:v>2021</c:v>
                </c:pt>
                <c:pt idx="28">
                  <c:v>2022</c:v>
                </c:pt>
                <c:pt idx="29">
                  <c:v>2023</c:v>
                </c:pt>
              </c:numCache>
            </c:numRef>
          </c:xVal>
          <c:yVal>
            <c:numRef>
              <c:f>'overleving ad'!$E$59:$AH$59</c:f>
              <c:numCache>
                <c:formatCode>0.00</c:formatCode>
                <c:ptCount val="30"/>
                <c:pt idx="1">
                  <c:v>0.48574030000000001</c:v>
                </c:pt>
                <c:pt idx="2">
                  <c:v>0.49760149999999997</c:v>
                </c:pt>
                <c:pt idx="3">
                  <c:v>0.50585970000000002</c:v>
                </c:pt>
                <c:pt idx="4">
                  <c:v>0.44405470000000002</c:v>
                </c:pt>
                <c:pt idx="5">
                  <c:v>0.5881537</c:v>
                </c:pt>
                <c:pt idx="6">
                  <c:v>0.58924869999999996</c:v>
                </c:pt>
                <c:pt idx="7">
                  <c:v>0.46031670000000002</c:v>
                </c:pt>
                <c:pt idx="8">
                  <c:v>0.53955229999999998</c:v>
                </c:pt>
                <c:pt idx="9">
                  <c:v>0.63522109999999998</c:v>
                </c:pt>
                <c:pt idx="10">
                  <c:v>0.3564311</c:v>
                </c:pt>
                <c:pt idx="11">
                  <c:v>0.47211989999999998</c:v>
                </c:pt>
                <c:pt idx="12">
                  <c:v>0.55668499999999999</c:v>
                </c:pt>
                <c:pt idx="13">
                  <c:v>0.43807580000000002</c:v>
                </c:pt>
                <c:pt idx="14">
                  <c:v>0.41927599999999998</c:v>
                </c:pt>
                <c:pt idx="15">
                  <c:v>0.5009439</c:v>
                </c:pt>
                <c:pt idx="16">
                  <c:v>0.53096759999999998</c:v>
                </c:pt>
                <c:pt idx="17">
                  <c:v>0.48065940000000001</c:v>
                </c:pt>
                <c:pt idx="18">
                  <c:v>0.47431719999999999</c:v>
                </c:pt>
                <c:pt idx="19">
                  <c:v>0.5834471</c:v>
                </c:pt>
                <c:pt idx="20">
                  <c:v>0.56506869999999998</c:v>
                </c:pt>
                <c:pt idx="21">
                  <c:v>0.46485850000000001</c:v>
                </c:pt>
                <c:pt idx="22">
                  <c:v>0.57505569999999995</c:v>
                </c:pt>
                <c:pt idx="23">
                  <c:v>0.57766660000000003</c:v>
                </c:pt>
                <c:pt idx="24">
                  <c:v>0.48886600000000002</c:v>
                </c:pt>
                <c:pt idx="25">
                  <c:v>0.46579310000000002</c:v>
                </c:pt>
                <c:pt idx="26">
                  <c:v>0.53066239999999998</c:v>
                </c:pt>
                <c:pt idx="27">
                  <c:v>0.44655549999999999</c:v>
                </c:pt>
                <c:pt idx="28">
                  <c:v>0.59000459999999999</c:v>
                </c:pt>
                <c:pt idx="29">
                  <c:v>0.41194579999999997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939-4339-A8EC-83F7BBC028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99814760"/>
        <c:axId val="699815152"/>
      </c:scatterChart>
      <c:valAx>
        <c:axId val="699814760"/>
        <c:scaling>
          <c:orientation val="minMax"/>
          <c:max val="2023"/>
          <c:min val="1996"/>
        </c:scaling>
        <c:delete val="0"/>
        <c:axPos val="b"/>
        <c:numFmt formatCode="General" sourceLinked="1"/>
        <c:majorTickMark val="out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699815152"/>
        <c:crosses val="autoZero"/>
        <c:crossBetween val="midCat"/>
        <c:majorUnit val="3"/>
        <c:minorUnit val="1"/>
      </c:valAx>
      <c:valAx>
        <c:axId val="699815152"/>
        <c:scaling>
          <c:orientation val="minMax"/>
          <c:max val="1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l-NL"/>
                  <a:t>jaarlijkse overlevingskans</a:t>
                </a:r>
              </a:p>
            </c:rich>
          </c:tx>
          <c:layout>
            <c:manualLayout>
              <c:xMode val="edge"/>
              <c:yMode val="edge"/>
              <c:x val="1.5625E-2"/>
              <c:y val="0.24278556089579711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699814760"/>
        <c:crosses val="autoZero"/>
        <c:crossBetween val="midCat"/>
        <c:majorUnit val="0.2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4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NL"/>
    </a:p>
  </c:txPr>
  <c:printSettings>
    <c:headerFooter alignWithMargins="0"/>
    <c:pageMargins b="1" l="0.75" r="0.75" t="1" header="0.5" footer="0.5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nl-NL" sz="800" b="0" i="0" u="none" strike="noStrike" baseline="0">
                <a:effectLst/>
              </a:rPr>
              <a:t>Koolmees</a:t>
            </a:r>
            <a:r>
              <a:rPr lang="nl-NL"/>
              <a:t>
overleving eerstejaars</a:t>
            </a:r>
          </a:p>
        </c:rich>
      </c:tx>
      <c:layout>
        <c:manualLayout>
          <c:xMode val="edge"/>
          <c:yMode val="edge"/>
          <c:x val="0.36081355809905208"/>
          <c:y val="1.984161070775243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937499999999999"/>
          <c:y val="0.15476250450499326"/>
          <c:w val="0.76875000000000004"/>
          <c:h val="0.73809809840842944"/>
        </c:manualLayout>
      </c:layout>
      <c:scatterChart>
        <c:scatterStyle val="lineMarker"/>
        <c:varyColors val="0"/>
        <c:ser>
          <c:idx val="0"/>
          <c:order val="0"/>
          <c:tx>
            <c:v>index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Pt>
            <c:idx val="1"/>
            <c:marker>
              <c:spPr>
                <a:solidFill>
                  <a:schemeClr val="bg1">
                    <a:lumMod val="65000"/>
                  </a:schemeClr>
                </a:solidFill>
                <a:ln>
                  <a:solidFill>
                    <a:srgbClr val="000000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23C4-4AE2-BA6A-574DB4B9F769}"/>
              </c:ext>
            </c:extLst>
          </c:dPt>
          <c:xVal>
            <c:numRef>
              <c:f>'overleving juv'!$E$2:$AH$2</c:f>
              <c:numCache>
                <c:formatCode>General</c:formatCode>
                <c:ptCount val="30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  <c:pt idx="25">
                  <c:v>2019</c:v>
                </c:pt>
                <c:pt idx="26">
                  <c:v>2020</c:v>
                </c:pt>
                <c:pt idx="27">
                  <c:v>2021</c:v>
                </c:pt>
                <c:pt idx="28">
                  <c:v>2022</c:v>
                </c:pt>
                <c:pt idx="29">
                  <c:v>2023</c:v>
                </c:pt>
              </c:numCache>
            </c:numRef>
          </c:xVal>
          <c:yVal>
            <c:numRef>
              <c:f>'overleving juv'!$E$57:$AH$57</c:f>
              <c:numCache>
                <c:formatCode>0.00</c:formatCode>
                <c:ptCount val="30"/>
                <c:pt idx="0">
                  <c:v>5.2407200000000001E-2</c:v>
                </c:pt>
                <c:pt idx="1">
                  <c:v>0.1297942</c:v>
                </c:pt>
                <c:pt idx="2">
                  <c:v>7.2755600000000004E-2</c:v>
                </c:pt>
                <c:pt idx="3">
                  <c:v>7.8129100000000007E-2</c:v>
                </c:pt>
                <c:pt idx="4">
                  <c:v>8.8178300000000001E-2</c:v>
                </c:pt>
                <c:pt idx="6">
                  <c:v>8.5978700000000005E-2</c:v>
                </c:pt>
                <c:pt idx="7">
                  <c:v>5.6514500000000002E-2</c:v>
                </c:pt>
                <c:pt idx="8">
                  <c:v>0.13066359999999999</c:v>
                </c:pt>
                <c:pt idx="9">
                  <c:v>7.7742099999999995E-2</c:v>
                </c:pt>
                <c:pt idx="10">
                  <c:v>9.6586500000000006E-2</c:v>
                </c:pt>
                <c:pt idx="11">
                  <c:v>5.1870199999999998E-2</c:v>
                </c:pt>
                <c:pt idx="12">
                  <c:v>0.1027761</c:v>
                </c:pt>
                <c:pt idx="13">
                  <c:v>0.104222</c:v>
                </c:pt>
                <c:pt idx="14">
                  <c:v>7.3746999999999993E-2</c:v>
                </c:pt>
                <c:pt idx="15">
                  <c:v>9.79125E-2</c:v>
                </c:pt>
                <c:pt idx="16">
                  <c:v>7.8911400000000007E-2</c:v>
                </c:pt>
                <c:pt idx="17">
                  <c:v>0.1138145</c:v>
                </c:pt>
                <c:pt idx="18">
                  <c:v>6.1870799999999997E-2</c:v>
                </c:pt>
                <c:pt idx="19">
                  <c:v>0.1218677</c:v>
                </c:pt>
                <c:pt idx="20">
                  <c:v>0.1118884</c:v>
                </c:pt>
                <c:pt idx="21">
                  <c:v>0.1133323</c:v>
                </c:pt>
                <c:pt idx="22">
                  <c:v>0.1310857</c:v>
                </c:pt>
                <c:pt idx="23">
                  <c:v>0.1156292</c:v>
                </c:pt>
                <c:pt idx="24">
                  <c:v>0.1032834</c:v>
                </c:pt>
                <c:pt idx="25">
                  <c:v>6.8217700000000006E-2</c:v>
                </c:pt>
                <c:pt idx="26">
                  <c:v>9.0434600000000004E-2</c:v>
                </c:pt>
                <c:pt idx="27">
                  <c:v>6.6648499999999999E-2</c:v>
                </c:pt>
                <c:pt idx="28">
                  <c:v>0.1066305</c:v>
                </c:pt>
                <c:pt idx="29">
                  <c:v>5.9447399999999997E-2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3C4-4AE2-BA6A-574DB4B9F769}"/>
            </c:ext>
          </c:extLst>
        </c:ser>
        <c:ser>
          <c:idx val="1"/>
          <c:order val="1"/>
          <c:tx>
            <c:v>lower</c:v>
          </c:tx>
          <c:spPr>
            <a:ln w="3175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'overleving juv'!$E$2:$AH$2</c:f>
              <c:numCache>
                <c:formatCode>General</c:formatCode>
                <c:ptCount val="30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  <c:pt idx="25">
                  <c:v>2019</c:v>
                </c:pt>
                <c:pt idx="26">
                  <c:v>2020</c:v>
                </c:pt>
                <c:pt idx="27">
                  <c:v>2021</c:v>
                </c:pt>
                <c:pt idx="28">
                  <c:v>2022</c:v>
                </c:pt>
                <c:pt idx="29">
                  <c:v>2023</c:v>
                </c:pt>
              </c:numCache>
            </c:numRef>
          </c:xVal>
          <c:yVal>
            <c:numRef>
              <c:f>'overleving juv'!$E$58:$AH$58</c:f>
              <c:numCache>
                <c:formatCode>0.00</c:formatCode>
                <c:ptCount val="30"/>
                <c:pt idx="0">
                  <c:v>7.1032999999999999E-3</c:v>
                </c:pt>
                <c:pt idx="1">
                  <c:v>7.3072499999999999E-2</c:v>
                </c:pt>
                <c:pt idx="2">
                  <c:v>4.1806799999999998E-2</c:v>
                </c:pt>
                <c:pt idx="3">
                  <c:v>4.2827499999999998E-2</c:v>
                </c:pt>
                <c:pt idx="4">
                  <c:v>5.5055199999999999E-2</c:v>
                </c:pt>
                <c:pt idx="6">
                  <c:v>5.4981099999999998E-2</c:v>
                </c:pt>
                <c:pt idx="7">
                  <c:v>2.9173299999999999E-2</c:v>
                </c:pt>
                <c:pt idx="8">
                  <c:v>9.16323E-2</c:v>
                </c:pt>
                <c:pt idx="9">
                  <c:v>4.9125500000000002E-2</c:v>
                </c:pt>
                <c:pt idx="10">
                  <c:v>6.6920199999999999E-2</c:v>
                </c:pt>
                <c:pt idx="11">
                  <c:v>3.4187000000000002E-2</c:v>
                </c:pt>
                <c:pt idx="12">
                  <c:v>6.9445599999999996E-2</c:v>
                </c:pt>
                <c:pt idx="13">
                  <c:v>7.47892E-2</c:v>
                </c:pt>
                <c:pt idx="14">
                  <c:v>4.8128400000000002E-2</c:v>
                </c:pt>
                <c:pt idx="15">
                  <c:v>7.0271200000000006E-2</c:v>
                </c:pt>
                <c:pt idx="16">
                  <c:v>5.6590500000000002E-2</c:v>
                </c:pt>
                <c:pt idx="17">
                  <c:v>8.4354200000000004E-2</c:v>
                </c:pt>
                <c:pt idx="18">
                  <c:v>4.1533500000000001E-2</c:v>
                </c:pt>
                <c:pt idx="19">
                  <c:v>8.7681099999999998E-2</c:v>
                </c:pt>
                <c:pt idx="20">
                  <c:v>8.5405099999999998E-2</c:v>
                </c:pt>
                <c:pt idx="21">
                  <c:v>8.0894800000000003E-2</c:v>
                </c:pt>
                <c:pt idx="22">
                  <c:v>9.26429E-2</c:v>
                </c:pt>
                <c:pt idx="23">
                  <c:v>8.7508299999999997E-2</c:v>
                </c:pt>
                <c:pt idx="24">
                  <c:v>7.5421600000000005E-2</c:v>
                </c:pt>
                <c:pt idx="25">
                  <c:v>5.1031800000000002E-2</c:v>
                </c:pt>
                <c:pt idx="26">
                  <c:v>6.5770899999999993E-2</c:v>
                </c:pt>
                <c:pt idx="27">
                  <c:v>4.4699599999999999E-2</c:v>
                </c:pt>
                <c:pt idx="28">
                  <c:v>8.1885600000000003E-2</c:v>
                </c:pt>
                <c:pt idx="29">
                  <c:v>3.7103999999999998E-2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3C4-4AE2-BA6A-574DB4B9F769}"/>
            </c:ext>
          </c:extLst>
        </c:ser>
        <c:ser>
          <c:idx val="2"/>
          <c:order val="2"/>
          <c:tx>
            <c:v>upper</c:v>
          </c:tx>
          <c:spPr>
            <a:ln w="3175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'overleving juv'!$E$2:$AH$2</c:f>
              <c:numCache>
                <c:formatCode>General</c:formatCode>
                <c:ptCount val="30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  <c:pt idx="25">
                  <c:v>2019</c:v>
                </c:pt>
                <c:pt idx="26">
                  <c:v>2020</c:v>
                </c:pt>
                <c:pt idx="27">
                  <c:v>2021</c:v>
                </c:pt>
                <c:pt idx="28">
                  <c:v>2022</c:v>
                </c:pt>
                <c:pt idx="29">
                  <c:v>2023</c:v>
                </c:pt>
              </c:numCache>
            </c:numRef>
          </c:xVal>
          <c:yVal>
            <c:numRef>
              <c:f>'overleving juv'!$E$59:$AH$59</c:f>
              <c:numCache>
                <c:formatCode>0.00</c:formatCode>
                <c:ptCount val="30"/>
                <c:pt idx="0">
                  <c:v>0.29949809999999999</c:v>
                </c:pt>
                <c:pt idx="1">
                  <c:v>0.22009100000000001</c:v>
                </c:pt>
                <c:pt idx="2">
                  <c:v>0.1236585</c:v>
                </c:pt>
                <c:pt idx="3">
                  <c:v>0.1383239</c:v>
                </c:pt>
                <c:pt idx="4">
                  <c:v>0.1383124</c:v>
                </c:pt>
                <c:pt idx="6">
                  <c:v>0.1320112</c:v>
                </c:pt>
                <c:pt idx="7">
                  <c:v>0.1066648</c:v>
                </c:pt>
                <c:pt idx="8">
                  <c:v>0.18297179999999999</c:v>
                </c:pt>
                <c:pt idx="9">
                  <c:v>0.1209088</c:v>
                </c:pt>
                <c:pt idx="10">
                  <c:v>0.13746649999999999</c:v>
                </c:pt>
                <c:pt idx="11">
                  <c:v>7.7961799999999998E-2</c:v>
                </c:pt>
                <c:pt idx="12">
                  <c:v>0.1495329</c:v>
                </c:pt>
                <c:pt idx="13">
                  <c:v>0.14344199999999999</c:v>
                </c:pt>
                <c:pt idx="14">
                  <c:v>0.1114063</c:v>
                </c:pt>
                <c:pt idx="15">
                  <c:v>0.13484959999999999</c:v>
                </c:pt>
                <c:pt idx="16">
                  <c:v>0.10901909999999999</c:v>
                </c:pt>
                <c:pt idx="17">
                  <c:v>0.1518572</c:v>
                </c:pt>
                <c:pt idx="18">
                  <c:v>9.1218599999999997E-2</c:v>
                </c:pt>
                <c:pt idx="19">
                  <c:v>0.16694439999999999</c:v>
                </c:pt>
                <c:pt idx="20">
                  <c:v>0.14527960000000001</c:v>
                </c:pt>
                <c:pt idx="21">
                  <c:v>0.15656100000000001</c:v>
                </c:pt>
                <c:pt idx="22">
                  <c:v>0.18227589999999999</c:v>
                </c:pt>
                <c:pt idx="23">
                  <c:v>0.15128849999999999</c:v>
                </c:pt>
                <c:pt idx="24">
                  <c:v>0.13988059999999999</c:v>
                </c:pt>
                <c:pt idx="25">
                  <c:v>9.0638499999999997E-2</c:v>
                </c:pt>
                <c:pt idx="26">
                  <c:v>0.1231281</c:v>
                </c:pt>
                <c:pt idx="27">
                  <c:v>9.8266300000000001E-2</c:v>
                </c:pt>
                <c:pt idx="28">
                  <c:v>0.1377312</c:v>
                </c:pt>
                <c:pt idx="29">
                  <c:v>9.3933199999999994E-2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3C4-4AE2-BA6A-574DB4B9F7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99821032"/>
        <c:axId val="699813976"/>
      </c:scatterChart>
      <c:valAx>
        <c:axId val="699821032"/>
        <c:scaling>
          <c:orientation val="minMax"/>
          <c:max val="2023"/>
          <c:min val="1996"/>
        </c:scaling>
        <c:delete val="0"/>
        <c:axPos val="b"/>
        <c:numFmt formatCode="General" sourceLinked="1"/>
        <c:majorTickMark val="out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699813976"/>
        <c:crosses val="autoZero"/>
        <c:crossBetween val="midCat"/>
        <c:majorUnit val="3"/>
        <c:minorUnit val="1"/>
      </c:valAx>
      <c:valAx>
        <c:axId val="699813976"/>
        <c:scaling>
          <c:orientation val="minMax"/>
          <c:max val="0.4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l-NL"/>
                  <a:t>jaarlijkse overlevingskans</a:t>
                </a:r>
              </a:p>
            </c:rich>
          </c:tx>
          <c:layout>
            <c:manualLayout>
              <c:xMode val="edge"/>
              <c:yMode val="edge"/>
              <c:x val="1.5625E-2"/>
              <c:y val="0.24278556089579711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699821032"/>
        <c:crosses val="autoZero"/>
        <c:crossBetween val="midCat"/>
        <c:majorUnit val="0.1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4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NL"/>
    </a:p>
  </c:txPr>
  <c:printSettings>
    <c:headerFooter alignWithMargins="0"/>
    <c:pageMargins b="1" l="0.75" r="0.75" t="1" header="0.5" footer="0.5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nl-NL" sz="800" b="0" i="0" u="none" strike="noStrike" baseline="0">
                <a:effectLst/>
              </a:rPr>
              <a:t>Vink</a:t>
            </a:r>
            <a:r>
              <a:rPr lang="nl-NL"/>
              <a:t>
reproductie</a:t>
            </a:r>
          </a:p>
        </c:rich>
      </c:tx>
      <c:layout>
        <c:manualLayout>
          <c:xMode val="edge"/>
          <c:yMode val="edge"/>
          <c:x val="0.38244569258194261"/>
          <c:y val="1.98411443111095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622307023908701"/>
          <c:y val="0.15476250450499326"/>
          <c:w val="0.78167817759981373"/>
          <c:h val="0.73809809840842944"/>
        </c:manualLayout>
      </c:layout>
      <c:scatterChart>
        <c:scatterStyle val="lineMarker"/>
        <c:varyColors val="0"/>
        <c:ser>
          <c:idx val="0"/>
          <c:order val="0"/>
          <c:tx>
            <c:v>index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Pt>
            <c:idx val="1"/>
            <c:marker>
              <c:spPr>
                <a:solidFill>
                  <a:schemeClr val="bg1">
                    <a:lumMod val="65000"/>
                  </a:schemeClr>
                </a:solidFill>
                <a:ln>
                  <a:solidFill>
                    <a:srgbClr val="000000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C994-48A4-8D37-34C117FD7274}"/>
              </c:ext>
            </c:extLst>
          </c:dPt>
          <c:xVal>
            <c:numRef>
              <c:f>reproductie!$E$2:$AI$2</c:f>
              <c:numCache>
                <c:formatCode>General</c:formatCode>
                <c:ptCount val="31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  <c:pt idx="25">
                  <c:v>2019</c:v>
                </c:pt>
                <c:pt idx="26">
                  <c:v>2020</c:v>
                </c:pt>
                <c:pt idx="27">
                  <c:v>2021</c:v>
                </c:pt>
                <c:pt idx="28">
                  <c:v>2022</c:v>
                </c:pt>
                <c:pt idx="29">
                  <c:v>2023</c:v>
                </c:pt>
                <c:pt idx="30">
                  <c:v>2024</c:v>
                </c:pt>
              </c:numCache>
            </c:numRef>
          </c:xVal>
          <c:yVal>
            <c:numRef>
              <c:f>reproductie!$E$60:$AI$60</c:f>
              <c:numCache>
                <c:formatCode>0.00</c:formatCode>
                <c:ptCount val="31"/>
                <c:pt idx="1">
                  <c:v>0.274711874609261</c:v>
                </c:pt>
                <c:pt idx="2">
                  <c:v>0.13239379158186601</c:v>
                </c:pt>
                <c:pt idx="3">
                  <c:v>0.12979882651108801</c:v>
                </c:pt>
                <c:pt idx="4">
                  <c:v>0.409767753421237</c:v>
                </c:pt>
                <c:pt idx="5">
                  <c:v>0.19363705661292199</c:v>
                </c:pt>
                <c:pt idx="6">
                  <c:v>0.32438879361753198</c:v>
                </c:pt>
                <c:pt idx="7">
                  <c:v>0.28290513684523599</c:v>
                </c:pt>
                <c:pt idx="8">
                  <c:v>0.195900330132948</c:v>
                </c:pt>
                <c:pt idx="9">
                  <c:v>0.23938624206046699</c:v>
                </c:pt>
                <c:pt idx="10">
                  <c:v>0.27481881256134899</c:v>
                </c:pt>
                <c:pt idx="11">
                  <c:v>0.35359065950020802</c:v>
                </c:pt>
                <c:pt idx="12">
                  <c:v>0.19901917106105901</c:v>
                </c:pt>
                <c:pt idx="13">
                  <c:v>0.17065514170684201</c:v>
                </c:pt>
                <c:pt idx="14">
                  <c:v>0.15054108267494901</c:v>
                </c:pt>
                <c:pt idx="15">
                  <c:v>0.12996084056009799</c:v>
                </c:pt>
                <c:pt idx="16">
                  <c:v>0.194972361505588</c:v>
                </c:pt>
                <c:pt idx="17">
                  <c:v>0.24085617787890801</c:v>
                </c:pt>
                <c:pt idx="18">
                  <c:v>0.151155794805066</c:v>
                </c:pt>
                <c:pt idx="19">
                  <c:v>0.111593331237898</c:v>
                </c:pt>
                <c:pt idx="20">
                  <c:v>0.40764752909979202</c:v>
                </c:pt>
                <c:pt idx="21">
                  <c:v>0.39050977559665501</c:v>
                </c:pt>
                <c:pt idx="22">
                  <c:v>0.245601802562844</c:v>
                </c:pt>
                <c:pt idx="23">
                  <c:v>0.16570153549022301</c:v>
                </c:pt>
                <c:pt idx="24">
                  <c:v>0.38837565882429598</c:v>
                </c:pt>
                <c:pt idx="25">
                  <c:v>0.464470645479029</c:v>
                </c:pt>
                <c:pt idx="26">
                  <c:v>0.41502887768247099</c:v>
                </c:pt>
                <c:pt idx="27">
                  <c:v>0.22232084457644799</c:v>
                </c:pt>
                <c:pt idx="28">
                  <c:v>0.56019449224250095</c:v>
                </c:pt>
                <c:pt idx="29">
                  <c:v>0.28486173020393901</c:v>
                </c:pt>
                <c:pt idx="30">
                  <c:v>0.49433308264347497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994-48A4-8D37-34C117FD7274}"/>
            </c:ext>
          </c:extLst>
        </c:ser>
        <c:ser>
          <c:idx val="1"/>
          <c:order val="1"/>
          <c:tx>
            <c:v>lower</c:v>
          </c:tx>
          <c:spPr>
            <a:ln w="3175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reproductie!$E$2:$AI$2</c:f>
              <c:numCache>
                <c:formatCode>General</c:formatCode>
                <c:ptCount val="31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  <c:pt idx="25">
                  <c:v>2019</c:v>
                </c:pt>
                <c:pt idx="26">
                  <c:v>2020</c:v>
                </c:pt>
                <c:pt idx="27">
                  <c:v>2021</c:v>
                </c:pt>
                <c:pt idx="28">
                  <c:v>2022</c:v>
                </c:pt>
                <c:pt idx="29">
                  <c:v>2023</c:v>
                </c:pt>
                <c:pt idx="30">
                  <c:v>2024</c:v>
                </c:pt>
              </c:numCache>
            </c:numRef>
          </c:xVal>
          <c:yVal>
            <c:numRef>
              <c:f>reproductie!$E$61:$AI$61</c:f>
              <c:numCache>
                <c:formatCode>0.00</c:formatCode>
                <c:ptCount val="31"/>
                <c:pt idx="1">
                  <c:v>6.0427822524496397E-2</c:v>
                </c:pt>
                <c:pt idx="2">
                  <c:v>3.1935374623629498E-2</c:v>
                </c:pt>
                <c:pt idx="3">
                  <c:v>3.3712642365637903E-2</c:v>
                </c:pt>
                <c:pt idx="4">
                  <c:v>0.13756194814088901</c:v>
                </c:pt>
                <c:pt idx="5">
                  <c:v>5.9960173612023902E-2</c:v>
                </c:pt>
                <c:pt idx="6">
                  <c:v>0.106150832193791</c:v>
                </c:pt>
                <c:pt idx="7">
                  <c:v>8.5751023253135106E-2</c:v>
                </c:pt>
                <c:pt idx="8">
                  <c:v>6.24843908071092E-2</c:v>
                </c:pt>
                <c:pt idx="9">
                  <c:v>8.1657939370357105E-2</c:v>
                </c:pt>
                <c:pt idx="10">
                  <c:v>9.5545735284511796E-2</c:v>
                </c:pt>
                <c:pt idx="11">
                  <c:v>0.12685227026607099</c:v>
                </c:pt>
                <c:pt idx="12">
                  <c:v>6.8252985292274596E-2</c:v>
                </c:pt>
                <c:pt idx="13">
                  <c:v>6.04724182809529E-2</c:v>
                </c:pt>
                <c:pt idx="14">
                  <c:v>5.1584492722137103E-2</c:v>
                </c:pt>
                <c:pt idx="15">
                  <c:v>4.02329581190791E-2</c:v>
                </c:pt>
                <c:pt idx="16">
                  <c:v>7.0891905964992799E-2</c:v>
                </c:pt>
                <c:pt idx="17">
                  <c:v>9.14150785146675E-2</c:v>
                </c:pt>
                <c:pt idx="18">
                  <c:v>5.4336735887435199E-2</c:v>
                </c:pt>
                <c:pt idx="19">
                  <c:v>4.0183193434691102E-2</c:v>
                </c:pt>
                <c:pt idx="20">
                  <c:v>0.15645253685507199</c:v>
                </c:pt>
                <c:pt idx="21">
                  <c:v>0.14334001053905401</c:v>
                </c:pt>
                <c:pt idx="22">
                  <c:v>9.1213173930662403E-2</c:v>
                </c:pt>
                <c:pt idx="23">
                  <c:v>5.5794737065098E-2</c:v>
                </c:pt>
                <c:pt idx="24">
                  <c:v>0.145904328036873</c:v>
                </c:pt>
                <c:pt idx="25">
                  <c:v>0.17895807598664201</c:v>
                </c:pt>
                <c:pt idx="26">
                  <c:v>0.16076156054466301</c:v>
                </c:pt>
                <c:pt idx="27">
                  <c:v>8.2780694863648599E-2</c:v>
                </c:pt>
                <c:pt idx="28">
                  <c:v>0.21702434858789599</c:v>
                </c:pt>
                <c:pt idx="29">
                  <c:v>0.106833926605663</c:v>
                </c:pt>
                <c:pt idx="30">
                  <c:v>0.17841567691218599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994-48A4-8D37-34C117FD7274}"/>
            </c:ext>
          </c:extLst>
        </c:ser>
        <c:ser>
          <c:idx val="2"/>
          <c:order val="2"/>
          <c:tx>
            <c:v>upper</c:v>
          </c:tx>
          <c:spPr>
            <a:ln w="3175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reproductie!$E$2:$AI$2</c:f>
              <c:numCache>
                <c:formatCode>General</c:formatCode>
                <c:ptCount val="31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  <c:pt idx="25">
                  <c:v>2019</c:v>
                </c:pt>
                <c:pt idx="26">
                  <c:v>2020</c:v>
                </c:pt>
                <c:pt idx="27">
                  <c:v>2021</c:v>
                </c:pt>
                <c:pt idx="28">
                  <c:v>2022</c:v>
                </c:pt>
                <c:pt idx="29">
                  <c:v>2023</c:v>
                </c:pt>
                <c:pt idx="30">
                  <c:v>2024</c:v>
                </c:pt>
              </c:numCache>
            </c:numRef>
          </c:xVal>
          <c:yVal>
            <c:numRef>
              <c:f>reproductie!$E$62:$AI$62</c:f>
              <c:numCache>
                <c:formatCode>0.00</c:formatCode>
                <c:ptCount val="31"/>
                <c:pt idx="1">
                  <c:v>1.0761447939739099</c:v>
                </c:pt>
                <c:pt idx="2">
                  <c:v>0.47253815572268698</c:v>
                </c:pt>
                <c:pt idx="3">
                  <c:v>0.42510954241704402</c:v>
                </c:pt>
                <c:pt idx="4">
                  <c:v>1.12201164720964</c:v>
                </c:pt>
                <c:pt idx="5">
                  <c:v>0.55015534336955996</c:v>
                </c:pt>
                <c:pt idx="6">
                  <c:v>0.91045471539991396</c:v>
                </c:pt>
                <c:pt idx="7">
                  <c:v>0.84046312463941397</c:v>
                </c:pt>
                <c:pt idx="8">
                  <c:v>0.54727133684096596</c:v>
                </c:pt>
                <c:pt idx="9">
                  <c:v>0.63648650143904595</c:v>
                </c:pt>
                <c:pt idx="10">
                  <c:v>0.72255320641227405</c:v>
                </c:pt>
                <c:pt idx="11">
                  <c:v>0.90163490205396402</c:v>
                </c:pt>
                <c:pt idx="12">
                  <c:v>0.51967465268836199</c:v>
                </c:pt>
                <c:pt idx="13">
                  <c:v>0.436482632556282</c:v>
                </c:pt>
                <c:pt idx="14">
                  <c:v>0.39312870982530801</c:v>
                </c:pt>
                <c:pt idx="15">
                  <c:v>0.36440377711570199</c:v>
                </c:pt>
                <c:pt idx="16">
                  <c:v>0.48552291237648498</c:v>
                </c:pt>
                <c:pt idx="17">
                  <c:v>0.57539992071196</c:v>
                </c:pt>
                <c:pt idx="18">
                  <c:v>0.383188886364347</c:v>
                </c:pt>
                <c:pt idx="19">
                  <c:v>0.28183679100678799</c:v>
                </c:pt>
                <c:pt idx="20">
                  <c:v>0.97089388636992102</c:v>
                </c:pt>
                <c:pt idx="21">
                  <c:v>0.97405966612078199</c:v>
                </c:pt>
                <c:pt idx="22">
                  <c:v>0.604993652108336</c:v>
                </c:pt>
                <c:pt idx="23">
                  <c:v>0.44616111332972902</c:v>
                </c:pt>
                <c:pt idx="24">
                  <c:v>0.949045805022944</c:v>
                </c:pt>
                <c:pt idx="25">
                  <c:v>1.10197523122804</c:v>
                </c:pt>
                <c:pt idx="26">
                  <c:v>0.978080847383479</c:v>
                </c:pt>
                <c:pt idx="27">
                  <c:v>0.54612374431650901</c:v>
                </c:pt>
                <c:pt idx="28">
                  <c:v>1.32463371123909</c:v>
                </c:pt>
                <c:pt idx="29">
                  <c:v>0.69524150060289802</c:v>
                </c:pt>
                <c:pt idx="30">
                  <c:v>1.2596196192926301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994-48A4-8D37-34C117FD72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99829264"/>
        <c:axId val="699826912"/>
      </c:scatterChart>
      <c:valAx>
        <c:axId val="699829264"/>
        <c:scaling>
          <c:orientation val="minMax"/>
          <c:max val="2024"/>
          <c:min val="1996"/>
        </c:scaling>
        <c:delete val="0"/>
        <c:axPos val="b"/>
        <c:numFmt formatCode="General" sourceLinked="1"/>
        <c:majorTickMark val="out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699826912"/>
        <c:crosses val="autoZero"/>
        <c:crossBetween val="midCat"/>
        <c:majorUnit val="3"/>
        <c:minorUnit val="1"/>
      </c:valAx>
      <c:valAx>
        <c:axId val="699826912"/>
        <c:scaling>
          <c:orientation val="minMax"/>
          <c:max val="1.2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l-NL"/>
                  <a:t>reproductie-index</a:t>
                </a:r>
              </a:p>
            </c:rich>
          </c:tx>
          <c:layout>
            <c:manualLayout>
              <c:xMode val="edge"/>
              <c:yMode val="edge"/>
              <c:x val="1.5673859880142971E-2"/>
              <c:y val="0.34127107474011165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699829264"/>
        <c:crosses val="autoZero"/>
        <c:crossBetween val="midCat"/>
        <c:majorUnit val="0.30000000000000004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4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NL"/>
    </a:p>
  </c:txPr>
  <c:printSettings>
    <c:headerFooter alignWithMargins="0"/>
    <c:pageMargins b="1" l="0.75" r="0.75" t="1" header="0.5" footer="0.5"/>
    <c:pageSetup orientation="landscape"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nl-NL" sz="800" b="0" i="0" u="none" strike="noStrike" baseline="0">
                <a:effectLst/>
              </a:rPr>
              <a:t>Vink</a:t>
            </a:r>
            <a:r>
              <a:rPr lang="nl-NL"/>
              <a:t>
overleving adult</a:t>
            </a:r>
          </a:p>
        </c:rich>
      </c:tx>
      <c:layout>
        <c:manualLayout>
          <c:xMode val="edge"/>
          <c:yMode val="edge"/>
          <c:x val="0.36081355809905208"/>
          <c:y val="1.984161070775243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937499999999999"/>
          <c:y val="0.15476250450499326"/>
          <c:w val="0.76875000000000004"/>
          <c:h val="0.73809809840842944"/>
        </c:manualLayout>
      </c:layout>
      <c:scatterChart>
        <c:scatterStyle val="lineMarker"/>
        <c:varyColors val="0"/>
        <c:ser>
          <c:idx val="0"/>
          <c:order val="0"/>
          <c:tx>
            <c:v>index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'overleving ad'!$E$2:$AH$2</c:f>
              <c:numCache>
                <c:formatCode>General</c:formatCode>
                <c:ptCount val="30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  <c:pt idx="25">
                  <c:v>2019</c:v>
                </c:pt>
                <c:pt idx="26">
                  <c:v>2020</c:v>
                </c:pt>
                <c:pt idx="27">
                  <c:v>2021</c:v>
                </c:pt>
                <c:pt idx="28">
                  <c:v>2022</c:v>
                </c:pt>
                <c:pt idx="29">
                  <c:v>2023</c:v>
                </c:pt>
              </c:numCache>
            </c:numRef>
          </c:xVal>
          <c:yVal>
            <c:numRef>
              <c:f>'overleving ad'!$E$60:$AH$60</c:f>
              <c:numCache>
                <c:formatCode>0.00</c:formatCode>
                <c:ptCount val="30"/>
                <c:pt idx="2">
                  <c:v>0.46956330000000002</c:v>
                </c:pt>
                <c:pt idx="3">
                  <c:v>0.45297490000000001</c:v>
                </c:pt>
                <c:pt idx="5">
                  <c:v>0.12247710000000001</c:v>
                </c:pt>
                <c:pt idx="7">
                  <c:v>0.61799309999999996</c:v>
                </c:pt>
                <c:pt idx="8">
                  <c:v>0.49996020000000002</c:v>
                </c:pt>
                <c:pt idx="9">
                  <c:v>0.75328479999999998</c:v>
                </c:pt>
                <c:pt idx="10">
                  <c:v>0.63996359999999997</c:v>
                </c:pt>
                <c:pt idx="11">
                  <c:v>0.45333849999999998</c:v>
                </c:pt>
                <c:pt idx="13">
                  <c:v>0.59210669999999999</c:v>
                </c:pt>
                <c:pt idx="14">
                  <c:v>0.35007909999999998</c:v>
                </c:pt>
                <c:pt idx="15">
                  <c:v>0.6869248</c:v>
                </c:pt>
                <c:pt idx="16">
                  <c:v>0.58082149999999999</c:v>
                </c:pt>
                <c:pt idx="17">
                  <c:v>0.42531590000000002</c:v>
                </c:pt>
                <c:pt idx="18">
                  <c:v>0.60411060000000005</c:v>
                </c:pt>
                <c:pt idx="19">
                  <c:v>0.62640649999999998</c:v>
                </c:pt>
                <c:pt idx="20">
                  <c:v>0.43202580000000002</c:v>
                </c:pt>
                <c:pt idx="21">
                  <c:v>0.40921689999999999</c:v>
                </c:pt>
                <c:pt idx="22">
                  <c:v>0.68968620000000003</c:v>
                </c:pt>
                <c:pt idx="23">
                  <c:v>0.54467149999999998</c:v>
                </c:pt>
                <c:pt idx="24">
                  <c:v>0.65092260000000002</c:v>
                </c:pt>
                <c:pt idx="25">
                  <c:v>0.76716740000000005</c:v>
                </c:pt>
                <c:pt idx="26">
                  <c:v>0.4995327</c:v>
                </c:pt>
                <c:pt idx="27">
                  <c:v>0.4623427</c:v>
                </c:pt>
                <c:pt idx="29">
                  <c:v>0.50167930000000005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102-4618-B25C-E81F0847595C}"/>
            </c:ext>
          </c:extLst>
        </c:ser>
        <c:ser>
          <c:idx val="1"/>
          <c:order val="1"/>
          <c:tx>
            <c:v>lower</c:v>
          </c:tx>
          <c:spPr>
            <a:ln w="3175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'overleving ad'!$E$2:$AH$2</c:f>
              <c:numCache>
                <c:formatCode>General</c:formatCode>
                <c:ptCount val="30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  <c:pt idx="25">
                  <c:v>2019</c:v>
                </c:pt>
                <c:pt idx="26">
                  <c:v>2020</c:v>
                </c:pt>
                <c:pt idx="27">
                  <c:v>2021</c:v>
                </c:pt>
                <c:pt idx="28">
                  <c:v>2022</c:v>
                </c:pt>
                <c:pt idx="29">
                  <c:v>2023</c:v>
                </c:pt>
              </c:numCache>
            </c:numRef>
          </c:xVal>
          <c:yVal>
            <c:numRef>
              <c:f>'overleving ad'!$E$61:$AH$61</c:f>
              <c:numCache>
                <c:formatCode>0.00</c:formatCode>
                <c:ptCount val="30"/>
                <c:pt idx="2">
                  <c:v>8.4994500000000001E-2</c:v>
                </c:pt>
                <c:pt idx="3">
                  <c:v>9.9618300000000007E-2</c:v>
                </c:pt>
                <c:pt idx="5">
                  <c:v>3.5248700000000001E-2</c:v>
                </c:pt>
                <c:pt idx="7">
                  <c:v>0.1918019</c:v>
                </c:pt>
                <c:pt idx="8">
                  <c:v>0.2027958</c:v>
                </c:pt>
                <c:pt idx="9">
                  <c:v>0.233545</c:v>
                </c:pt>
                <c:pt idx="10">
                  <c:v>0.26957890000000001</c:v>
                </c:pt>
                <c:pt idx="11">
                  <c:v>0.22913420000000001</c:v>
                </c:pt>
                <c:pt idx="13">
                  <c:v>0.30239830000000001</c:v>
                </c:pt>
                <c:pt idx="14">
                  <c:v>0.16594690000000001</c:v>
                </c:pt>
                <c:pt idx="15">
                  <c:v>0.26250299999999999</c:v>
                </c:pt>
                <c:pt idx="16">
                  <c:v>0.26467499999999999</c:v>
                </c:pt>
                <c:pt idx="17">
                  <c:v>0.206812</c:v>
                </c:pt>
                <c:pt idx="18">
                  <c:v>0.2889002</c:v>
                </c:pt>
                <c:pt idx="19">
                  <c:v>0.30101749999999999</c:v>
                </c:pt>
                <c:pt idx="20">
                  <c:v>0.22337209999999999</c:v>
                </c:pt>
                <c:pt idx="21">
                  <c:v>0.21569969999999999</c:v>
                </c:pt>
                <c:pt idx="22">
                  <c:v>0.34381529999999999</c:v>
                </c:pt>
                <c:pt idx="23">
                  <c:v>0.29314050000000003</c:v>
                </c:pt>
                <c:pt idx="24">
                  <c:v>0.32382129999999998</c:v>
                </c:pt>
                <c:pt idx="25">
                  <c:v>0.34312500000000001</c:v>
                </c:pt>
                <c:pt idx="26">
                  <c:v>0.27806839999999999</c:v>
                </c:pt>
                <c:pt idx="27">
                  <c:v>0.28144340000000001</c:v>
                </c:pt>
                <c:pt idx="29">
                  <c:v>0.26400630000000003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102-4618-B25C-E81F0847595C}"/>
            </c:ext>
          </c:extLst>
        </c:ser>
        <c:ser>
          <c:idx val="2"/>
          <c:order val="2"/>
          <c:tx>
            <c:v>upper</c:v>
          </c:tx>
          <c:spPr>
            <a:ln w="3175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'overleving ad'!$E$2:$AH$2</c:f>
              <c:numCache>
                <c:formatCode>General</c:formatCode>
                <c:ptCount val="30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  <c:pt idx="25">
                  <c:v>2019</c:v>
                </c:pt>
                <c:pt idx="26">
                  <c:v>2020</c:v>
                </c:pt>
                <c:pt idx="27">
                  <c:v>2021</c:v>
                </c:pt>
                <c:pt idx="28">
                  <c:v>2022</c:v>
                </c:pt>
                <c:pt idx="29">
                  <c:v>2023</c:v>
                </c:pt>
              </c:numCache>
            </c:numRef>
          </c:xVal>
          <c:yVal>
            <c:numRef>
              <c:f>'overleving ad'!$E$62:$AH$62</c:f>
              <c:numCache>
                <c:formatCode>0.00</c:formatCode>
                <c:ptCount val="30"/>
                <c:pt idx="2">
                  <c:v>0.89402669999999995</c:v>
                </c:pt>
                <c:pt idx="3">
                  <c:v>0.86106419999999995</c:v>
                </c:pt>
                <c:pt idx="5">
                  <c:v>0.34775610000000001</c:v>
                </c:pt>
                <c:pt idx="7">
                  <c:v>0.91685939999999999</c:v>
                </c:pt>
                <c:pt idx="8">
                  <c:v>0.79715270000000005</c:v>
                </c:pt>
                <c:pt idx="9">
                  <c:v>0.96834889999999996</c:v>
                </c:pt>
                <c:pt idx="10">
                  <c:v>0.89540419999999998</c:v>
                </c:pt>
                <c:pt idx="11">
                  <c:v>0.6982178</c:v>
                </c:pt>
                <c:pt idx="13">
                  <c:v>0.8293838</c:v>
                </c:pt>
                <c:pt idx="14">
                  <c:v>0.59320879999999998</c:v>
                </c:pt>
                <c:pt idx="15">
                  <c:v>0.93115460000000005</c:v>
                </c:pt>
                <c:pt idx="16">
                  <c:v>0.84212209999999998</c:v>
                </c:pt>
                <c:pt idx="17">
                  <c:v>0.67749269999999995</c:v>
                </c:pt>
                <c:pt idx="18">
                  <c:v>0.85144450000000005</c:v>
                </c:pt>
                <c:pt idx="19">
                  <c:v>0.86716479999999996</c:v>
                </c:pt>
                <c:pt idx="20">
                  <c:v>0.66795289999999996</c:v>
                </c:pt>
                <c:pt idx="21">
                  <c:v>0.63564169999999998</c:v>
                </c:pt>
                <c:pt idx="22">
                  <c:v>0.90410080000000004</c:v>
                </c:pt>
                <c:pt idx="23">
                  <c:v>0.77530410000000005</c:v>
                </c:pt>
                <c:pt idx="24">
                  <c:v>0.87894309999999998</c:v>
                </c:pt>
                <c:pt idx="25">
                  <c:v>0.95409409999999995</c:v>
                </c:pt>
                <c:pt idx="26">
                  <c:v>0.72118059999999995</c:v>
                </c:pt>
                <c:pt idx="27">
                  <c:v>0.65373179999999997</c:v>
                </c:pt>
                <c:pt idx="29">
                  <c:v>0.73859580000000002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102-4618-B25C-E81F084759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99829656"/>
        <c:axId val="699826128"/>
      </c:scatterChart>
      <c:valAx>
        <c:axId val="699829656"/>
        <c:scaling>
          <c:orientation val="minMax"/>
          <c:max val="2023"/>
          <c:min val="1996"/>
        </c:scaling>
        <c:delete val="0"/>
        <c:axPos val="b"/>
        <c:numFmt formatCode="General" sourceLinked="1"/>
        <c:majorTickMark val="out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699826128"/>
        <c:crosses val="autoZero"/>
        <c:crossBetween val="midCat"/>
        <c:majorUnit val="3"/>
        <c:minorUnit val="1"/>
      </c:valAx>
      <c:valAx>
        <c:axId val="699826128"/>
        <c:scaling>
          <c:orientation val="minMax"/>
          <c:max val="1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l-NL"/>
                  <a:t>jaarlijkse overlevingskans</a:t>
                </a:r>
              </a:p>
            </c:rich>
          </c:tx>
          <c:layout>
            <c:manualLayout>
              <c:xMode val="edge"/>
              <c:yMode val="edge"/>
              <c:x val="1.5625E-2"/>
              <c:y val="0.24278556089579711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699829656"/>
        <c:crosses val="autoZero"/>
        <c:crossBetween val="midCat"/>
        <c:majorUnit val="0.2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4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NL"/>
    </a:p>
  </c:txPr>
  <c:printSettings>
    <c:headerFooter alignWithMargins="0"/>
    <c:pageMargins b="1" l="0.75" r="0.75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nl-NL" sz="800" b="0" i="0" u="none" strike="noStrike" baseline="0">
                <a:effectLst/>
              </a:rPr>
              <a:t>Winterkoning</a:t>
            </a:r>
            <a:r>
              <a:rPr lang="nl-NL"/>
              <a:t>
overleving eerstejaars</a:t>
            </a:r>
          </a:p>
        </c:rich>
      </c:tx>
      <c:layout>
        <c:manualLayout>
          <c:xMode val="edge"/>
          <c:yMode val="edge"/>
          <c:x val="0.36081355809905208"/>
          <c:y val="1.984161070775243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937499999999999"/>
          <c:y val="0.15476250450499326"/>
          <c:w val="0.76875000000000004"/>
          <c:h val="0.73809809840842944"/>
        </c:manualLayout>
      </c:layout>
      <c:scatterChart>
        <c:scatterStyle val="lineMarker"/>
        <c:varyColors val="0"/>
        <c:ser>
          <c:idx val="0"/>
          <c:order val="0"/>
          <c:tx>
            <c:v>index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Pt>
            <c:idx val="0"/>
            <c:marker>
              <c:spPr>
                <a:solidFill>
                  <a:schemeClr val="bg1">
                    <a:lumMod val="65000"/>
                  </a:schemeClr>
                </a:solidFill>
                <a:ln>
                  <a:solidFill>
                    <a:srgbClr val="000000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8BF4-496C-A60A-8112F0896C54}"/>
              </c:ext>
            </c:extLst>
          </c:dPt>
          <c:xVal>
            <c:numRef>
              <c:f>'overleving juv'!$E$2:$AH$2</c:f>
              <c:numCache>
                <c:formatCode>General</c:formatCode>
                <c:ptCount val="30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  <c:pt idx="25">
                  <c:v>2019</c:v>
                </c:pt>
                <c:pt idx="26">
                  <c:v>2020</c:v>
                </c:pt>
                <c:pt idx="27">
                  <c:v>2021</c:v>
                </c:pt>
                <c:pt idx="28">
                  <c:v>2022</c:v>
                </c:pt>
                <c:pt idx="29">
                  <c:v>2023</c:v>
                </c:pt>
              </c:numCache>
            </c:numRef>
          </c:xVal>
          <c:yVal>
            <c:numRef>
              <c:f>'overleving juv'!$E$6:$AH$6</c:f>
              <c:numCache>
                <c:formatCode>0.00</c:formatCode>
                <c:ptCount val="30"/>
                <c:pt idx="0">
                  <c:v>6.7981100000000003E-2</c:v>
                </c:pt>
                <c:pt idx="2">
                  <c:v>6.8814500000000001E-2</c:v>
                </c:pt>
                <c:pt idx="3">
                  <c:v>6.6066E-2</c:v>
                </c:pt>
                <c:pt idx="4">
                  <c:v>9.5787899999999995E-2</c:v>
                </c:pt>
                <c:pt idx="5">
                  <c:v>8.1225500000000006E-2</c:v>
                </c:pt>
                <c:pt idx="6">
                  <c:v>9.4658099999999995E-2</c:v>
                </c:pt>
                <c:pt idx="7">
                  <c:v>0.11514530000000001</c:v>
                </c:pt>
                <c:pt idx="8">
                  <c:v>7.7740299999999998E-2</c:v>
                </c:pt>
                <c:pt idx="9">
                  <c:v>0.1006286</c:v>
                </c:pt>
                <c:pt idx="11">
                  <c:v>0.1054754</c:v>
                </c:pt>
                <c:pt idx="12">
                  <c:v>0.13952980000000001</c:v>
                </c:pt>
                <c:pt idx="13">
                  <c:v>0.1091453</c:v>
                </c:pt>
                <c:pt idx="14">
                  <c:v>9.5349400000000001E-2</c:v>
                </c:pt>
                <c:pt idx="15">
                  <c:v>6.5455700000000006E-2</c:v>
                </c:pt>
                <c:pt idx="16">
                  <c:v>0.1063553</c:v>
                </c:pt>
                <c:pt idx="17">
                  <c:v>0.1158949</c:v>
                </c:pt>
                <c:pt idx="18">
                  <c:v>7.8015500000000002E-2</c:v>
                </c:pt>
                <c:pt idx="19">
                  <c:v>0.1515339</c:v>
                </c:pt>
                <c:pt idx="20">
                  <c:v>0.14369889999999999</c:v>
                </c:pt>
                <c:pt idx="21">
                  <c:v>0.13113659999999999</c:v>
                </c:pt>
                <c:pt idx="22">
                  <c:v>0.13567960000000001</c:v>
                </c:pt>
                <c:pt idx="23">
                  <c:v>0.16772899999999999</c:v>
                </c:pt>
                <c:pt idx="24">
                  <c:v>0.14805370000000001</c:v>
                </c:pt>
                <c:pt idx="25">
                  <c:v>0.17850269999999999</c:v>
                </c:pt>
                <c:pt idx="26">
                  <c:v>0.1633078</c:v>
                </c:pt>
                <c:pt idx="27">
                  <c:v>0.16189410000000001</c:v>
                </c:pt>
                <c:pt idx="28">
                  <c:v>0.16428219999999999</c:v>
                </c:pt>
                <c:pt idx="29">
                  <c:v>0.14560870000000001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BF4-496C-A60A-8112F0896C54}"/>
            </c:ext>
          </c:extLst>
        </c:ser>
        <c:ser>
          <c:idx val="1"/>
          <c:order val="1"/>
          <c:tx>
            <c:v>lower</c:v>
          </c:tx>
          <c:spPr>
            <a:ln w="3175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'overleving juv'!$E$2:$AH$2</c:f>
              <c:numCache>
                <c:formatCode>General</c:formatCode>
                <c:ptCount val="30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  <c:pt idx="25">
                  <c:v>2019</c:v>
                </c:pt>
                <c:pt idx="26">
                  <c:v>2020</c:v>
                </c:pt>
                <c:pt idx="27">
                  <c:v>2021</c:v>
                </c:pt>
                <c:pt idx="28">
                  <c:v>2022</c:v>
                </c:pt>
                <c:pt idx="29">
                  <c:v>2023</c:v>
                </c:pt>
              </c:numCache>
            </c:numRef>
          </c:xVal>
          <c:yVal>
            <c:numRef>
              <c:f>'overleving juv'!$E$7:$AH$7</c:f>
              <c:numCache>
                <c:formatCode>0.00</c:formatCode>
                <c:ptCount val="30"/>
                <c:pt idx="0">
                  <c:v>2.52836E-2</c:v>
                </c:pt>
                <c:pt idx="2">
                  <c:v>3.5726399999999998E-2</c:v>
                </c:pt>
                <c:pt idx="3">
                  <c:v>3.5464799999999998E-2</c:v>
                </c:pt>
                <c:pt idx="4">
                  <c:v>6.2906900000000002E-2</c:v>
                </c:pt>
                <c:pt idx="5">
                  <c:v>5.3826499999999999E-2</c:v>
                </c:pt>
                <c:pt idx="6">
                  <c:v>6.6011700000000006E-2</c:v>
                </c:pt>
                <c:pt idx="7">
                  <c:v>7.5780899999999998E-2</c:v>
                </c:pt>
                <c:pt idx="8">
                  <c:v>5.0604099999999999E-2</c:v>
                </c:pt>
                <c:pt idx="9">
                  <c:v>6.8302500000000002E-2</c:v>
                </c:pt>
                <c:pt idx="11">
                  <c:v>6.9413199999999994E-2</c:v>
                </c:pt>
                <c:pt idx="12">
                  <c:v>9.3591099999999997E-2</c:v>
                </c:pt>
                <c:pt idx="13">
                  <c:v>7.1721900000000005E-2</c:v>
                </c:pt>
                <c:pt idx="14">
                  <c:v>6.1293800000000002E-2</c:v>
                </c:pt>
                <c:pt idx="15">
                  <c:v>3.9941900000000002E-2</c:v>
                </c:pt>
                <c:pt idx="16">
                  <c:v>6.6035099999999999E-2</c:v>
                </c:pt>
                <c:pt idx="17">
                  <c:v>7.3032700000000006E-2</c:v>
                </c:pt>
                <c:pt idx="18">
                  <c:v>4.6976900000000002E-2</c:v>
                </c:pt>
                <c:pt idx="19">
                  <c:v>0.10265150000000001</c:v>
                </c:pt>
                <c:pt idx="20">
                  <c:v>0.10235909999999999</c:v>
                </c:pt>
                <c:pt idx="21">
                  <c:v>9.0474200000000005E-2</c:v>
                </c:pt>
                <c:pt idx="22">
                  <c:v>9.7317200000000006E-2</c:v>
                </c:pt>
                <c:pt idx="23">
                  <c:v>0.12271799999999999</c:v>
                </c:pt>
                <c:pt idx="24">
                  <c:v>0.10354969999999999</c:v>
                </c:pt>
                <c:pt idx="25">
                  <c:v>0.1282576</c:v>
                </c:pt>
                <c:pt idx="26">
                  <c:v>0.11998780000000001</c:v>
                </c:pt>
                <c:pt idx="27">
                  <c:v>0.11201990000000001</c:v>
                </c:pt>
                <c:pt idx="28">
                  <c:v>0.1172832</c:v>
                </c:pt>
                <c:pt idx="29">
                  <c:v>9.8748600000000006E-2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BF4-496C-A60A-8112F0896C54}"/>
            </c:ext>
          </c:extLst>
        </c:ser>
        <c:ser>
          <c:idx val="2"/>
          <c:order val="2"/>
          <c:tx>
            <c:v>upper</c:v>
          </c:tx>
          <c:spPr>
            <a:ln w="3175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'overleving juv'!$E$2:$AH$2</c:f>
              <c:numCache>
                <c:formatCode>General</c:formatCode>
                <c:ptCount val="30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  <c:pt idx="25">
                  <c:v>2019</c:v>
                </c:pt>
                <c:pt idx="26">
                  <c:v>2020</c:v>
                </c:pt>
                <c:pt idx="27">
                  <c:v>2021</c:v>
                </c:pt>
                <c:pt idx="28">
                  <c:v>2022</c:v>
                </c:pt>
                <c:pt idx="29">
                  <c:v>2023</c:v>
                </c:pt>
              </c:numCache>
            </c:numRef>
          </c:xVal>
          <c:yVal>
            <c:numRef>
              <c:f>'overleving juv'!$E$8:$AH$8</c:f>
              <c:numCache>
                <c:formatCode>0.00</c:formatCode>
                <c:ptCount val="30"/>
                <c:pt idx="0">
                  <c:v>0.17019380000000001</c:v>
                </c:pt>
                <c:pt idx="2">
                  <c:v>0.12846460000000001</c:v>
                </c:pt>
                <c:pt idx="3">
                  <c:v>0.11979239999999999</c:v>
                </c:pt>
                <c:pt idx="4">
                  <c:v>0.14322860000000001</c:v>
                </c:pt>
                <c:pt idx="5">
                  <c:v>0.12079090000000001</c:v>
                </c:pt>
                <c:pt idx="6">
                  <c:v>0.13395280000000001</c:v>
                </c:pt>
                <c:pt idx="7">
                  <c:v>0.17117060000000001</c:v>
                </c:pt>
                <c:pt idx="8">
                  <c:v>0.1176252</c:v>
                </c:pt>
                <c:pt idx="9">
                  <c:v>0.14585870000000001</c:v>
                </c:pt>
                <c:pt idx="11">
                  <c:v>0.1571099</c:v>
                </c:pt>
                <c:pt idx="12">
                  <c:v>0.2029678</c:v>
                </c:pt>
                <c:pt idx="13">
                  <c:v>0.1626737</c:v>
                </c:pt>
                <c:pt idx="14">
                  <c:v>0.14539579999999999</c:v>
                </c:pt>
                <c:pt idx="15">
                  <c:v>0.1054766</c:v>
                </c:pt>
                <c:pt idx="16">
                  <c:v>0.16689509999999999</c:v>
                </c:pt>
                <c:pt idx="17">
                  <c:v>0.1790534</c:v>
                </c:pt>
                <c:pt idx="18">
                  <c:v>0.12683269999999999</c:v>
                </c:pt>
                <c:pt idx="19">
                  <c:v>0.21803790000000001</c:v>
                </c:pt>
                <c:pt idx="20">
                  <c:v>0.1980508</c:v>
                </c:pt>
                <c:pt idx="21">
                  <c:v>0.1863302</c:v>
                </c:pt>
                <c:pt idx="22">
                  <c:v>0.18604780000000001</c:v>
                </c:pt>
                <c:pt idx="23">
                  <c:v>0.22501489999999999</c:v>
                </c:pt>
                <c:pt idx="24">
                  <c:v>0.20726259999999999</c:v>
                </c:pt>
                <c:pt idx="25">
                  <c:v>0.24294579999999999</c:v>
                </c:pt>
                <c:pt idx="26">
                  <c:v>0.21838659999999999</c:v>
                </c:pt>
                <c:pt idx="27">
                  <c:v>0.22826540000000001</c:v>
                </c:pt>
                <c:pt idx="28">
                  <c:v>0.22530790000000001</c:v>
                </c:pt>
                <c:pt idx="29">
                  <c:v>0.2095359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BF4-496C-A60A-8112F0896C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99705392"/>
        <c:axId val="699710096"/>
      </c:scatterChart>
      <c:valAx>
        <c:axId val="699705392"/>
        <c:scaling>
          <c:orientation val="minMax"/>
          <c:max val="2023"/>
          <c:min val="1996"/>
        </c:scaling>
        <c:delete val="0"/>
        <c:axPos val="b"/>
        <c:numFmt formatCode="General" sourceLinked="1"/>
        <c:majorTickMark val="out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699710096"/>
        <c:crosses val="autoZero"/>
        <c:crossBetween val="midCat"/>
        <c:majorUnit val="3"/>
        <c:minorUnit val="1"/>
      </c:valAx>
      <c:valAx>
        <c:axId val="699710096"/>
        <c:scaling>
          <c:orientation val="minMax"/>
          <c:max val="0.4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l-NL"/>
                  <a:t>jaarlijkse overlevingskans</a:t>
                </a:r>
              </a:p>
            </c:rich>
          </c:tx>
          <c:layout>
            <c:manualLayout>
              <c:xMode val="edge"/>
              <c:yMode val="edge"/>
              <c:x val="1.5625E-2"/>
              <c:y val="0.24278556089579711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699705392"/>
        <c:crosses val="autoZero"/>
        <c:crossBetween val="midCat"/>
        <c:majorUnit val="0.1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4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NL"/>
    </a:p>
  </c:txPr>
  <c:printSettings>
    <c:headerFooter alignWithMargins="0"/>
    <c:pageMargins b="1" l="0.75" r="0.75" t="1" header="0.5" footer="0.5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nl-NL" sz="800" b="0" i="0" u="none" strike="noStrike" baseline="0">
                <a:effectLst/>
              </a:rPr>
              <a:t>Vink</a:t>
            </a:r>
            <a:r>
              <a:rPr lang="nl-NL"/>
              <a:t>
overleving eerstejaars</a:t>
            </a:r>
          </a:p>
        </c:rich>
      </c:tx>
      <c:layout>
        <c:manualLayout>
          <c:xMode val="edge"/>
          <c:yMode val="edge"/>
          <c:x val="0.36081355809905208"/>
          <c:y val="1.984161070775243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937499999999999"/>
          <c:y val="0.15476250450499326"/>
          <c:w val="0.76875000000000004"/>
          <c:h val="0.73809809840842944"/>
        </c:manualLayout>
      </c:layout>
      <c:scatterChart>
        <c:scatterStyle val="lineMarker"/>
        <c:varyColors val="0"/>
        <c:ser>
          <c:idx val="0"/>
          <c:order val="0"/>
          <c:tx>
            <c:v>index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'overleving juv'!$E$2:$AH$2</c:f>
              <c:numCache>
                <c:formatCode>General</c:formatCode>
                <c:ptCount val="30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  <c:pt idx="25">
                  <c:v>2019</c:v>
                </c:pt>
                <c:pt idx="26">
                  <c:v>2020</c:v>
                </c:pt>
                <c:pt idx="27">
                  <c:v>2021</c:v>
                </c:pt>
                <c:pt idx="28">
                  <c:v>2022</c:v>
                </c:pt>
                <c:pt idx="29">
                  <c:v>2023</c:v>
                </c:pt>
              </c:numCache>
            </c:numRef>
          </c:xVal>
          <c:yVal>
            <c:numRef>
              <c:f>'overleving juv'!$E$60:$AH$60</c:f>
              <c:numCache>
                <c:formatCode>0.00</c:formatCode>
                <c:ptCount val="30"/>
                <c:pt idx="3">
                  <c:v>0.30914799999999998</c:v>
                </c:pt>
                <c:pt idx="6">
                  <c:v>0.3005679</c:v>
                </c:pt>
                <c:pt idx="7">
                  <c:v>0.27998699999999999</c:v>
                </c:pt>
                <c:pt idx="8">
                  <c:v>0.43013370000000001</c:v>
                </c:pt>
                <c:pt idx="9">
                  <c:v>0.31464550000000002</c:v>
                </c:pt>
                <c:pt idx="12">
                  <c:v>0.1980065</c:v>
                </c:pt>
                <c:pt idx="13">
                  <c:v>0.15153910000000001</c:v>
                </c:pt>
                <c:pt idx="14">
                  <c:v>0.21469369999999999</c:v>
                </c:pt>
                <c:pt idx="15">
                  <c:v>0.48238989999999998</c:v>
                </c:pt>
                <c:pt idx="16">
                  <c:v>0.38625090000000001</c:v>
                </c:pt>
                <c:pt idx="17">
                  <c:v>0.19970579999999999</c:v>
                </c:pt>
                <c:pt idx="18">
                  <c:v>0.58247899999999997</c:v>
                </c:pt>
                <c:pt idx="19">
                  <c:v>0.56616710000000003</c:v>
                </c:pt>
                <c:pt idx="20">
                  <c:v>0.37732680000000002</c:v>
                </c:pt>
                <c:pt idx="21">
                  <c:v>0.1105945</c:v>
                </c:pt>
                <c:pt idx="22">
                  <c:v>0.1697603</c:v>
                </c:pt>
                <c:pt idx="25">
                  <c:v>0.23789440000000001</c:v>
                </c:pt>
                <c:pt idx="26">
                  <c:v>0.29908459999999998</c:v>
                </c:pt>
                <c:pt idx="27">
                  <c:v>0.20159750000000001</c:v>
                </c:pt>
                <c:pt idx="28">
                  <c:v>0.1150066</c:v>
                </c:pt>
                <c:pt idx="29">
                  <c:v>0.12994829999999999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1A6-46CC-9856-E11596486EFE}"/>
            </c:ext>
          </c:extLst>
        </c:ser>
        <c:ser>
          <c:idx val="1"/>
          <c:order val="1"/>
          <c:tx>
            <c:v>lower</c:v>
          </c:tx>
          <c:spPr>
            <a:ln w="3175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'overleving juv'!$E$2:$AH$2</c:f>
              <c:numCache>
                <c:formatCode>General</c:formatCode>
                <c:ptCount val="30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  <c:pt idx="25">
                  <c:v>2019</c:v>
                </c:pt>
                <c:pt idx="26">
                  <c:v>2020</c:v>
                </c:pt>
                <c:pt idx="27">
                  <c:v>2021</c:v>
                </c:pt>
                <c:pt idx="28">
                  <c:v>2022</c:v>
                </c:pt>
                <c:pt idx="29">
                  <c:v>2023</c:v>
                </c:pt>
              </c:numCache>
            </c:numRef>
          </c:xVal>
          <c:yVal>
            <c:numRef>
              <c:f>'overleving juv'!$E$61:$AH$61</c:f>
              <c:numCache>
                <c:formatCode>0.00</c:formatCode>
                <c:ptCount val="30"/>
                <c:pt idx="3">
                  <c:v>2.7633399999999999E-2</c:v>
                </c:pt>
                <c:pt idx="6">
                  <c:v>5.6059100000000001E-2</c:v>
                </c:pt>
                <c:pt idx="7">
                  <c:v>2.6746700000000002E-2</c:v>
                </c:pt>
                <c:pt idx="8">
                  <c:v>7.04066E-2</c:v>
                </c:pt>
                <c:pt idx="9">
                  <c:v>5.8877400000000003E-2</c:v>
                </c:pt>
                <c:pt idx="12">
                  <c:v>2.16463E-2</c:v>
                </c:pt>
                <c:pt idx="13">
                  <c:v>1.7447399999999998E-2</c:v>
                </c:pt>
                <c:pt idx="14">
                  <c:v>2.3233899999999998E-2</c:v>
                </c:pt>
                <c:pt idx="15">
                  <c:v>6.7102899999999993E-2</c:v>
                </c:pt>
                <c:pt idx="16">
                  <c:v>9.0239600000000003E-2</c:v>
                </c:pt>
                <c:pt idx="17">
                  <c:v>4.1540199999999999E-2</c:v>
                </c:pt>
                <c:pt idx="18">
                  <c:v>0.1431624</c:v>
                </c:pt>
                <c:pt idx="19">
                  <c:v>0.1190346</c:v>
                </c:pt>
                <c:pt idx="20">
                  <c:v>0.12564330000000001</c:v>
                </c:pt>
                <c:pt idx="21">
                  <c:v>1.36393E-2</c:v>
                </c:pt>
                <c:pt idx="22">
                  <c:v>3.66065E-2</c:v>
                </c:pt>
                <c:pt idx="25">
                  <c:v>9.0676900000000005E-2</c:v>
                </c:pt>
                <c:pt idx="26">
                  <c:v>0.1188958</c:v>
                </c:pt>
                <c:pt idx="27">
                  <c:v>5.6949300000000001E-2</c:v>
                </c:pt>
                <c:pt idx="28">
                  <c:v>2.5157700000000002E-2</c:v>
                </c:pt>
                <c:pt idx="29">
                  <c:v>1.50256E-2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1A6-46CC-9856-E11596486EFE}"/>
            </c:ext>
          </c:extLst>
        </c:ser>
        <c:ser>
          <c:idx val="2"/>
          <c:order val="2"/>
          <c:tx>
            <c:v>upper</c:v>
          </c:tx>
          <c:spPr>
            <a:ln w="3175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'overleving juv'!$E$2:$AH$2</c:f>
              <c:numCache>
                <c:formatCode>General</c:formatCode>
                <c:ptCount val="30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  <c:pt idx="25">
                  <c:v>2019</c:v>
                </c:pt>
                <c:pt idx="26">
                  <c:v>2020</c:v>
                </c:pt>
                <c:pt idx="27">
                  <c:v>2021</c:v>
                </c:pt>
                <c:pt idx="28">
                  <c:v>2022</c:v>
                </c:pt>
                <c:pt idx="29">
                  <c:v>2023</c:v>
                </c:pt>
              </c:numCache>
            </c:numRef>
          </c:xVal>
          <c:yVal>
            <c:numRef>
              <c:f>'overleving juv'!$E$62:$AH$62</c:f>
              <c:numCache>
                <c:formatCode>0.00</c:formatCode>
                <c:ptCount val="30"/>
                <c:pt idx="3">
                  <c:v>0.87571860000000001</c:v>
                </c:pt>
                <c:pt idx="6">
                  <c:v>0.75666219999999995</c:v>
                </c:pt>
                <c:pt idx="7">
                  <c:v>0.84621040000000003</c:v>
                </c:pt>
                <c:pt idx="8">
                  <c:v>0.88265830000000001</c:v>
                </c:pt>
                <c:pt idx="9">
                  <c:v>0.77111839999999998</c:v>
                </c:pt>
                <c:pt idx="12">
                  <c:v>0.73369169999999995</c:v>
                </c:pt>
                <c:pt idx="13">
                  <c:v>0.64240169999999996</c:v>
                </c:pt>
                <c:pt idx="14">
                  <c:v>0.75858000000000003</c:v>
                </c:pt>
                <c:pt idx="15">
                  <c:v>0.92351760000000005</c:v>
                </c:pt>
                <c:pt idx="16">
                  <c:v>0.79971510000000001</c:v>
                </c:pt>
                <c:pt idx="17">
                  <c:v>0.5896207</c:v>
                </c:pt>
                <c:pt idx="18">
                  <c:v>0.92093990000000003</c:v>
                </c:pt>
                <c:pt idx="19">
                  <c:v>0.92649559999999997</c:v>
                </c:pt>
                <c:pt idx="20">
                  <c:v>0.71874009999999999</c:v>
                </c:pt>
                <c:pt idx="21">
                  <c:v>0.52789540000000001</c:v>
                </c:pt>
                <c:pt idx="22">
                  <c:v>0.52387729999999999</c:v>
                </c:pt>
                <c:pt idx="25">
                  <c:v>0.49422070000000001</c:v>
                </c:pt>
                <c:pt idx="26">
                  <c:v>0.57434640000000003</c:v>
                </c:pt>
                <c:pt idx="27">
                  <c:v>0.51356639999999998</c:v>
                </c:pt>
                <c:pt idx="28">
                  <c:v>0.39554319999999998</c:v>
                </c:pt>
                <c:pt idx="29">
                  <c:v>0.59387920000000005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1A6-46CC-9856-E11596486E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99830048"/>
        <c:axId val="699826520"/>
      </c:scatterChart>
      <c:valAx>
        <c:axId val="699830048"/>
        <c:scaling>
          <c:orientation val="minMax"/>
          <c:max val="2023"/>
          <c:min val="1996"/>
        </c:scaling>
        <c:delete val="0"/>
        <c:axPos val="b"/>
        <c:numFmt formatCode="General" sourceLinked="1"/>
        <c:majorTickMark val="out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699826520"/>
        <c:crosses val="autoZero"/>
        <c:crossBetween val="midCat"/>
        <c:majorUnit val="3"/>
        <c:minorUnit val="1"/>
      </c:valAx>
      <c:valAx>
        <c:axId val="699826520"/>
        <c:scaling>
          <c:orientation val="minMax"/>
          <c:max val="1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l-NL"/>
                  <a:t>jaarlijkse overlevingskans</a:t>
                </a:r>
              </a:p>
            </c:rich>
          </c:tx>
          <c:layout>
            <c:manualLayout>
              <c:xMode val="edge"/>
              <c:yMode val="edge"/>
              <c:x val="1.5625E-2"/>
              <c:y val="0.24278556089579711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699830048"/>
        <c:crosses val="autoZero"/>
        <c:crossBetween val="midCat"/>
        <c:majorUnit val="0.2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4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NL"/>
    </a:p>
  </c:txPr>
  <c:printSettings>
    <c:headerFooter alignWithMargins="0"/>
    <c:pageMargins b="1" l="0.75" r="0.75" t="1" header="0.5" footer="0.5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nl-NL" sz="800" b="0" i="0" u="none" strike="noStrike" baseline="0">
                <a:effectLst/>
              </a:rPr>
              <a:t>Rietgors</a:t>
            </a:r>
            <a:r>
              <a:rPr lang="nl-NL"/>
              <a:t>
reproductie</a:t>
            </a:r>
          </a:p>
        </c:rich>
      </c:tx>
      <c:layout>
        <c:manualLayout>
          <c:xMode val="edge"/>
          <c:yMode val="edge"/>
          <c:x val="0.38244569258194261"/>
          <c:y val="1.98411443111095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622307023908701"/>
          <c:y val="0.15476250450499326"/>
          <c:w val="0.78167817759981373"/>
          <c:h val="0.73809809840842944"/>
        </c:manualLayout>
      </c:layout>
      <c:scatterChart>
        <c:scatterStyle val="lineMarker"/>
        <c:varyColors val="0"/>
        <c:ser>
          <c:idx val="0"/>
          <c:order val="0"/>
          <c:tx>
            <c:v>index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Pt>
            <c:idx val="0"/>
            <c:marker>
              <c:spPr>
                <a:solidFill>
                  <a:schemeClr val="bg1">
                    <a:lumMod val="65000"/>
                  </a:schemeClr>
                </a:solidFill>
                <a:ln>
                  <a:solidFill>
                    <a:srgbClr val="000000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2A9F-4796-8CD0-630B01944654}"/>
              </c:ext>
            </c:extLst>
          </c:dPt>
          <c:dPt>
            <c:idx val="1"/>
            <c:marker>
              <c:spPr>
                <a:solidFill>
                  <a:schemeClr val="bg1">
                    <a:lumMod val="65000"/>
                  </a:schemeClr>
                </a:solidFill>
                <a:ln>
                  <a:solidFill>
                    <a:srgbClr val="000000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2A9F-4796-8CD0-630B01944654}"/>
              </c:ext>
            </c:extLst>
          </c:dPt>
          <c:xVal>
            <c:numRef>
              <c:f>reproductie!$E$2:$AI$2</c:f>
              <c:numCache>
                <c:formatCode>General</c:formatCode>
                <c:ptCount val="31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  <c:pt idx="25">
                  <c:v>2019</c:v>
                </c:pt>
                <c:pt idx="26">
                  <c:v>2020</c:v>
                </c:pt>
                <c:pt idx="27">
                  <c:v>2021</c:v>
                </c:pt>
                <c:pt idx="28">
                  <c:v>2022</c:v>
                </c:pt>
                <c:pt idx="29">
                  <c:v>2023</c:v>
                </c:pt>
                <c:pt idx="30">
                  <c:v>2024</c:v>
                </c:pt>
              </c:numCache>
            </c:numRef>
          </c:xVal>
          <c:yVal>
            <c:numRef>
              <c:f>reproductie!$E$63:$AI$63</c:f>
              <c:numCache>
                <c:formatCode>0.00</c:formatCode>
                <c:ptCount val="31"/>
                <c:pt idx="0">
                  <c:v>1.3833706184972301</c:v>
                </c:pt>
                <c:pt idx="1">
                  <c:v>1.55542118323107</c:v>
                </c:pt>
                <c:pt idx="2">
                  <c:v>0.85448456172876397</c:v>
                </c:pt>
                <c:pt idx="3">
                  <c:v>0.68955600381077398</c:v>
                </c:pt>
                <c:pt idx="4">
                  <c:v>0.823742560552568</c:v>
                </c:pt>
                <c:pt idx="5">
                  <c:v>1.3339672639270901</c:v>
                </c:pt>
                <c:pt idx="6">
                  <c:v>0.70096601942774195</c:v>
                </c:pt>
                <c:pt idx="7">
                  <c:v>0.91181073137306801</c:v>
                </c:pt>
                <c:pt idx="8">
                  <c:v>1.1464042352235599</c:v>
                </c:pt>
                <c:pt idx="9">
                  <c:v>1.12766994631412</c:v>
                </c:pt>
                <c:pt idx="10">
                  <c:v>1.1253933251677199</c:v>
                </c:pt>
                <c:pt idx="11">
                  <c:v>0.89900443379440098</c:v>
                </c:pt>
                <c:pt idx="12">
                  <c:v>0.75090281156494698</c:v>
                </c:pt>
                <c:pt idx="13">
                  <c:v>0.89876576295618604</c:v>
                </c:pt>
                <c:pt idx="14">
                  <c:v>0.88804068493462995</c:v>
                </c:pt>
                <c:pt idx="15">
                  <c:v>1.25143088612894</c:v>
                </c:pt>
                <c:pt idx="16">
                  <c:v>1.0681189720204201</c:v>
                </c:pt>
                <c:pt idx="17">
                  <c:v>1.03342857475511</c:v>
                </c:pt>
                <c:pt idx="18">
                  <c:v>1.55334255273779</c:v>
                </c:pt>
                <c:pt idx="19">
                  <c:v>1.6184570343636</c:v>
                </c:pt>
                <c:pt idx="20">
                  <c:v>1.4034005162465899</c:v>
                </c:pt>
                <c:pt idx="21">
                  <c:v>1.02073979748762</c:v>
                </c:pt>
                <c:pt idx="22">
                  <c:v>1.4735029927549099</c:v>
                </c:pt>
                <c:pt idx="23">
                  <c:v>1.9895414878378099</c:v>
                </c:pt>
                <c:pt idx="24">
                  <c:v>1.6396213236541699</c:v>
                </c:pt>
                <c:pt idx="25">
                  <c:v>1.51408044667102</c:v>
                </c:pt>
                <c:pt idx="26">
                  <c:v>0.85650505702811897</c:v>
                </c:pt>
                <c:pt idx="27">
                  <c:v>1.0543718121530401</c:v>
                </c:pt>
                <c:pt idx="28">
                  <c:v>1.6296590493877801</c:v>
                </c:pt>
                <c:pt idx="29">
                  <c:v>1.1058530248973399</c:v>
                </c:pt>
                <c:pt idx="30">
                  <c:v>1.53500036257827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A9F-4796-8CD0-630B01944654}"/>
            </c:ext>
          </c:extLst>
        </c:ser>
        <c:ser>
          <c:idx val="1"/>
          <c:order val="1"/>
          <c:tx>
            <c:v>lower</c:v>
          </c:tx>
          <c:spPr>
            <a:ln w="3175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reproductie!$E$2:$AI$2</c:f>
              <c:numCache>
                <c:formatCode>General</c:formatCode>
                <c:ptCount val="31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  <c:pt idx="25">
                  <c:v>2019</c:v>
                </c:pt>
                <c:pt idx="26">
                  <c:v>2020</c:v>
                </c:pt>
                <c:pt idx="27">
                  <c:v>2021</c:v>
                </c:pt>
                <c:pt idx="28">
                  <c:v>2022</c:v>
                </c:pt>
                <c:pt idx="29">
                  <c:v>2023</c:v>
                </c:pt>
                <c:pt idx="30">
                  <c:v>2024</c:v>
                </c:pt>
              </c:numCache>
            </c:numRef>
          </c:xVal>
          <c:yVal>
            <c:numRef>
              <c:f>reproductie!$E$64:$AI$64</c:f>
              <c:numCache>
                <c:formatCode>0.00</c:formatCode>
                <c:ptCount val="31"/>
                <c:pt idx="0">
                  <c:v>0.83042485174500003</c:v>
                </c:pt>
                <c:pt idx="1">
                  <c:v>1.04909404026472</c:v>
                </c:pt>
                <c:pt idx="2">
                  <c:v>0.60285064006107802</c:v>
                </c:pt>
                <c:pt idx="3">
                  <c:v>0.49262947217689701</c:v>
                </c:pt>
                <c:pt idx="4">
                  <c:v>0.58785019796401194</c:v>
                </c:pt>
                <c:pt idx="5">
                  <c:v>1.01250190097363</c:v>
                </c:pt>
                <c:pt idx="6">
                  <c:v>0.50898954689145604</c:v>
                </c:pt>
                <c:pt idx="7">
                  <c:v>0.66055468661683303</c:v>
                </c:pt>
                <c:pt idx="8">
                  <c:v>0.86207974214120697</c:v>
                </c:pt>
                <c:pt idx="9">
                  <c:v>0.87192202888652104</c:v>
                </c:pt>
                <c:pt idx="10">
                  <c:v>0.87938640874290697</c:v>
                </c:pt>
                <c:pt idx="11">
                  <c:v>0.70570792212536204</c:v>
                </c:pt>
                <c:pt idx="12">
                  <c:v>0.56050810562001296</c:v>
                </c:pt>
                <c:pt idx="13">
                  <c:v>0.642813134237189</c:v>
                </c:pt>
                <c:pt idx="14">
                  <c:v>0.66144463541035903</c:v>
                </c:pt>
                <c:pt idx="15">
                  <c:v>0.94848783244343804</c:v>
                </c:pt>
                <c:pt idx="16">
                  <c:v>0.79302591235002295</c:v>
                </c:pt>
                <c:pt idx="17">
                  <c:v>0.78570976181371099</c:v>
                </c:pt>
                <c:pt idx="18">
                  <c:v>1.17433304089299</c:v>
                </c:pt>
                <c:pt idx="19">
                  <c:v>1.1985822243711199</c:v>
                </c:pt>
                <c:pt idx="20">
                  <c:v>1.03699769874553</c:v>
                </c:pt>
                <c:pt idx="21">
                  <c:v>0.775072074180986</c:v>
                </c:pt>
                <c:pt idx="22">
                  <c:v>1.0945112443620499</c:v>
                </c:pt>
                <c:pt idx="23">
                  <c:v>1.5201657680813401</c:v>
                </c:pt>
                <c:pt idx="24">
                  <c:v>1.23722815692288</c:v>
                </c:pt>
                <c:pt idx="25">
                  <c:v>1.1527829788914501</c:v>
                </c:pt>
                <c:pt idx="26">
                  <c:v>0.62604434496107597</c:v>
                </c:pt>
                <c:pt idx="27">
                  <c:v>0.78233359469300401</c:v>
                </c:pt>
                <c:pt idx="28">
                  <c:v>1.1862539597292201</c:v>
                </c:pt>
                <c:pt idx="29">
                  <c:v>0.80414858588094595</c:v>
                </c:pt>
                <c:pt idx="30">
                  <c:v>1.12577361308833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A9F-4796-8CD0-630B01944654}"/>
            </c:ext>
          </c:extLst>
        </c:ser>
        <c:ser>
          <c:idx val="2"/>
          <c:order val="2"/>
          <c:tx>
            <c:v>upper</c:v>
          </c:tx>
          <c:spPr>
            <a:ln w="3175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reproductie!$E$2:$AI$2</c:f>
              <c:numCache>
                <c:formatCode>General</c:formatCode>
                <c:ptCount val="31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  <c:pt idx="25">
                  <c:v>2019</c:v>
                </c:pt>
                <c:pt idx="26">
                  <c:v>2020</c:v>
                </c:pt>
                <c:pt idx="27">
                  <c:v>2021</c:v>
                </c:pt>
                <c:pt idx="28">
                  <c:v>2022</c:v>
                </c:pt>
                <c:pt idx="29">
                  <c:v>2023</c:v>
                </c:pt>
                <c:pt idx="30">
                  <c:v>2024</c:v>
                </c:pt>
              </c:numCache>
            </c:numRef>
          </c:xVal>
          <c:yVal>
            <c:numRef>
              <c:f>reproductie!$E$65:$AI$65</c:f>
              <c:numCache>
                <c:formatCode>0.00</c:formatCode>
                <c:ptCount val="31"/>
                <c:pt idx="0">
                  <c:v>2.3598326325566701</c:v>
                </c:pt>
                <c:pt idx="1">
                  <c:v>2.3278684846575399</c:v>
                </c:pt>
                <c:pt idx="2">
                  <c:v>1.2139001363411499</c:v>
                </c:pt>
                <c:pt idx="3">
                  <c:v>0.96511666721283695</c:v>
                </c:pt>
                <c:pt idx="4">
                  <c:v>1.15604065072393</c:v>
                </c:pt>
                <c:pt idx="5">
                  <c:v>1.7628233202480601</c:v>
                </c:pt>
                <c:pt idx="6">
                  <c:v>0.96351400850528302</c:v>
                </c:pt>
                <c:pt idx="7">
                  <c:v>1.25916145450202</c:v>
                </c:pt>
                <c:pt idx="8">
                  <c:v>1.5266340605315201</c:v>
                </c:pt>
                <c:pt idx="9">
                  <c:v>1.46004673904558</c:v>
                </c:pt>
                <c:pt idx="10">
                  <c:v>1.4414720005892001</c:v>
                </c:pt>
                <c:pt idx="11">
                  <c:v>1.1450156751751499</c:v>
                </c:pt>
                <c:pt idx="12">
                  <c:v>1.00380259328933</c:v>
                </c:pt>
                <c:pt idx="13">
                  <c:v>1.2552831730077201</c:v>
                </c:pt>
                <c:pt idx="14">
                  <c:v>1.1910342852027</c:v>
                </c:pt>
                <c:pt idx="15">
                  <c:v>1.6543141112680599</c:v>
                </c:pt>
                <c:pt idx="16">
                  <c:v>1.44027091713955</c:v>
                </c:pt>
                <c:pt idx="17">
                  <c:v>1.3599100663325501</c:v>
                </c:pt>
                <c:pt idx="18">
                  <c:v>2.06217699735662</c:v>
                </c:pt>
                <c:pt idx="19">
                  <c:v>2.1964240224395399</c:v>
                </c:pt>
                <c:pt idx="20">
                  <c:v>1.9066883372776799</c:v>
                </c:pt>
                <c:pt idx="21">
                  <c:v>1.3452444535921999</c:v>
                </c:pt>
                <c:pt idx="22">
                  <c:v>1.99199078222815</c:v>
                </c:pt>
                <c:pt idx="23">
                  <c:v>2.6164356591379199</c:v>
                </c:pt>
                <c:pt idx="24">
                  <c:v>2.1818751136204102</c:v>
                </c:pt>
                <c:pt idx="25">
                  <c:v>1.9943575872044701</c:v>
                </c:pt>
                <c:pt idx="26">
                  <c:v>1.17074113380552</c:v>
                </c:pt>
                <c:pt idx="27">
                  <c:v>1.4225073913311801</c:v>
                </c:pt>
                <c:pt idx="28">
                  <c:v>2.25016271803212</c:v>
                </c:pt>
                <c:pt idx="29">
                  <c:v>1.52309835678198</c:v>
                </c:pt>
                <c:pt idx="30">
                  <c:v>2.1043459724029101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A9F-4796-8CD0-630B019446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99843768"/>
        <c:axId val="699845336"/>
      </c:scatterChart>
      <c:valAx>
        <c:axId val="699843768"/>
        <c:scaling>
          <c:orientation val="minMax"/>
          <c:max val="2024"/>
          <c:min val="1996"/>
        </c:scaling>
        <c:delete val="0"/>
        <c:axPos val="b"/>
        <c:numFmt formatCode="General" sourceLinked="1"/>
        <c:majorTickMark val="out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699845336"/>
        <c:crosses val="autoZero"/>
        <c:crossBetween val="midCat"/>
        <c:majorUnit val="3"/>
        <c:minorUnit val="1"/>
      </c:valAx>
      <c:valAx>
        <c:axId val="699845336"/>
        <c:scaling>
          <c:orientation val="minMax"/>
          <c:max val="3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l-NL"/>
                  <a:t>reproductie-index</a:t>
                </a:r>
              </a:p>
            </c:rich>
          </c:tx>
          <c:layout>
            <c:manualLayout>
              <c:xMode val="edge"/>
              <c:yMode val="edge"/>
              <c:x val="1.5673859880142971E-2"/>
              <c:y val="0.34127107474011165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699843768"/>
        <c:crosses val="autoZero"/>
        <c:crossBetween val="midCat"/>
        <c:majorUnit val="0.5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4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NL"/>
    </a:p>
  </c:txPr>
  <c:printSettings>
    <c:headerFooter alignWithMargins="0"/>
    <c:pageMargins b="1" l="0.75" r="0.75" t="1" header="0.5" footer="0.5"/>
    <c:pageSetup orientation="landscape"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nl-NL" sz="800" b="0" i="0" u="none" strike="noStrike" baseline="0">
                <a:effectLst/>
              </a:rPr>
              <a:t>Rietgors</a:t>
            </a:r>
            <a:r>
              <a:rPr lang="nl-NL"/>
              <a:t>
overleving adult</a:t>
            </a:r>
          </a:p>
        </c:rich>
      </c:tx>
      <c:layout>
        <c:manualLayout>
          <c:xMode val="edge"/>
          <c:yMode val="edge"/>
          <c:x val="0.36081355809905208"/>
          <c:y val="1.984161070775243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937499999999999"/>
          <c:y val="0.15476250450499326"/>
          <c:w val="0.76875000000000004"/>
          <c:h val="0.73809809840842944"/>
        </c:manualLayout>
      </c:layout>
      <c:scatterChart>
        <c:scatterStyle val="lineMarker"/>
        <c:varyColors val="0"/>
        <c:ser>
          <c:idx val="0"/>
          <c:order val="0"/>
          <c:tx>
            <c:v>index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Pt>
            <c:idx val="0"/>
            <c:marker>
              <c:spPr>
                <a:solidFill>
                  <a:schemeClr val="bg1">
                    <a:lumMod val="65000"/>
                  </a:schemeClr>
                </a:solidFill>
                <a:ln>
                  <a:solidFill>
                    <a:srgbClr val="000000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B0FD-4DFD-BFE3-9854F8F36E36}"/>
              </c:ext>
            </c:extLst>
          </c:dPt>
          <c:dPt>
            <c:idx val="1"/>
            <c:marker>
              <c:spPr>
                <a:solidFill>
                  <a:schemeClr val="bg1">
                    <a:lumMod val="65000"/>
                  </a:schemeClr>
                </a:solidFill>
                <a:ln>
                  <a:solidFill>
                    <a:srgbClr val="000000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B0FD-4DFD-BFE3-9854F8F36E36}"/>
              </c:ext>
            </c:extLst>
          </c:dPt>
          <c:xVal>
            <c:numRef>
              <c:f>'overleving ad'!$E$2:$AH$2</c:f>
              <c:numCache>
                <c:formatCode>General</c:formatCode>
                <c:ptCount val="30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  <c:pt idx="25">
                  <c:v>2019</c:v>
                </c:pt>
                <c:pt idx="26">
                  <c:v>2020</c:v>
                </c:pt>
                <c:pt idx="27">
                  <c:v>2021</c:v>
                </c:pt>
                <c:pt idx="28">
                  <c:v>2022</c:v>
                </c:pt>
                <c:pt idx="29">
                  <c:v>2023</c:v>
                </c:pt>
              </c:numCache>
            </c:numRef>
          </c:xVal>
          <c:yVal>
            <c:numRef>
              <c:f>'overleving ad'!$E$63:$AH$63</c:f>
              <c:numCache>
                <c:formatCode>0.00</c:formatCode>
                <c:ptCount val="30"/>
                <c:pt idx="0">
                  <c:v>0.41559000000000001</c:v>
                </c:pt>
                <c:pt idx="1">
                  <c:v>0.45096399999999998</c:v>
                </c:pt>
                <c:pt idx="2">
                  <c:v>0.38690000000000002</c:v>
                </c:pt>
                <c:pt idx="3">
                  <c:v>0.35902810000000002</c:v>
                </c:pt>
                <c:pt idx="4">
                  <c:v>0.47462969999999999</c:v>
                </c:pt>
                <c:pt idx="5">
                  <c:v>0.36351159999999999</c:v>
                </c:pt>
                <c:pt idx="6">
                  <c:v>0.49191289999999999</c:v>
                </c:pt>
                <c:pt idx="7">
                  <c:v>0.50822429999999996</c:v>
                </c:pt>
                <c:pt idx="8">
                  <c:v>0.47871209999999997</c:v>
                </c:pt>
                <c:pt idx="9">
                  <c:v>0.37507109999999999</c:v>
                </c:pt>
                <c:pt idx="10">
                  <c:v>0.46946979999999999</c:v>
                </c:pt>
                <c:pt idx="11">
                  <c:v>0.38320470000000001</c:v>
                </c:pt>
                <c:pt idx="12">
                  <c:v>0.48442170000000001</c:v>
                </c:pt>
                <c:pt idx="13">
                  <c:v>0.47922690000000001</c:v>
                </c:pt>
                <c:pt idx="14">
                  <c:v>0.36294510000000002</c:v>
                </c:pt>
                <c:pt idx="15">
                  <c:v>0.33393850000000003</c:v>
                </c:pt>
                <c:pt idx="16">
                  <c:v>0.4822265</c:v>
                </c:pt>
                <c:pt idx="17">
                  <c:v>0.35642309999999999</c:v>
                </c:pt>
                <c:pt idx="18">
                  <c:v>0.3390899</c:v>
                </c:pt>
                <c:pt idx="19">
                  <c:v>0.39675929999999998</c:v>
                </c:pt>
                <c:pt idx="20">
                  <c:v>0.46383570000000002</c:v>
                </c:pt>
                <c:pt idx="21">
                  <c:v>0.40241359999999998</c:v>
                </c:pt>
                <c:pt idx="22">
                  <c:v>0.54372410000000004</c:v>
                </c:pt>
                <c:pt idx="23">
                  <c:v>0.44331510000000002</c:v>
                </c:pt>
                <c:pt idx="24">
                  <c:v>0.38042559999999997</c:v>
                </c:pt>
                <c:pt idx="25">
                  <c:v>0.28932229999999998</c:v>
                </c:pt>
                <c:pt idx="26">
                  <c:v>0.56558379999999997</c:v>
                </c:pt>
                <c:pt idx="27">
                  <c:v>0.27340599999999998</c:v>
                </c:pt>
                <c:pt idx="28">
                  <c:v>0.35699360000000002</c:v>
                </c:pt>
                <c:pt idx="29">
                  <c:v>0.41064929999999999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0FD-4DFD-BFE3-9854F8F36E36}"/>
            </c:ext>
          </c:extLst>
        </c:ser>
        <c:ser>
          <c:idx val="1"/>
          <c:order val="1"/>
          <c:tx>
            <c:v>lower</c:v>
          </c:tx>
          <c:spPr>
            <a:ln w="3175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'overleving ad'!$E$2:$AH$2</c:f>
              <c:numCache>
                <c:formatCode>General</c:formatCode>
                <c:ptCount val="30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  <c:pt idx="25">
                  <c:v>2019</c:v>
                </c:pt>
                <c:pt idx="26">
                  <c:v>2020</c:v>
                </c:pt>
                <c:pt idx="27">
                  <c:v>2021</c:v>
                </c:pt>
                <c:pt idx="28">
                  <c:v>2022</c:v>
                </c:pt>
                <c:pt idx="29">
                  <c:v>2023</c:v>
                </c:pt>
              </c:numCache>
            </c:numRef>
          </c:xVal>
          <c:yVal>
            <c:numRef>
              <c:f>'overleving ad'!$E$64:$AH$64</c:f>
              <c:numCache>
                <c:formatCode>0.00</c:formatCode>
                <c:ptCount val="30"/>
                <c:pt idx="0">
                  <c:v>0.16071669999999999</c:v>
                </c:pt>
                <c:pt idx="1">
                  <c:v>0.26788640000000002</c:v>
                </c:pt>
                <c:pt idx="2">
                  <c:v>0.24957389999999999</c:v>
                </c:pt>
                <c:pt idx="3">
                  <c:v>0.2426632</c:v>
                </c:pt>
                <c:pt idx="4">
                  <c:v>0.33547979999999999</c:v>
                </c:pt>
                <c:pt idx="5">
                  <c:v>0.26418849999999999</c:v>
                </c:pt>
                <c:pt idx="6">
                  <c:v>0.36396610000000001</c:v>
                </c:pt>
                <c:pt idx="7">
                  <c:v>0.37657869999999999</c:v>
                </c:pt>
                <c:pt idx="8">
                  <c:v>0.35763590000000001</c:v>
                </c:pt>
                <c:pt idx="9">
                  <c:v>0.28372409999999998</c:v>
                </c:pt>
                <c:pt idx="10">
                  <c:v>0.3658228</c:v>
                </c:pt>
                <c:pt idx="11">
                  <c:v>0.3007068</c:v>
                </c:pt>
                <c:pt idx="12">
                  <c:v>0.37456479999999998</c:v>
                </c:pt>
                <c:pt idx="13">
                  <c:v>0.351657</c:v>
                </c:pt>
                <c:pt idx="14">
                  <c:v>0.26042460000000001</c:v>
                </c:pt>
                <c:pt idx="15">
                  <c:v>0.23991299999999999</c:v>
                </c:pt>
                <c:pt idx="16">
                  <c:v>0.35105599999999998</c:v>
                </c:pt>
                <c:pt idx="17">
                  <c:v>0.26195360000000001</c:v>
                </c:pt>
                <c:pt idx="18">
                  <c:v>0.24003350000000001</c:v>
                </c:pt>
                <c:pt idx="19">
                  <c:v>0.27952919999999998</c:v>
                </c:pt>
                <c:pt idx="20">
                  <c:v>0.3369183</c:v>
                </c:pt>
                <c:pt idx="21">
                  <c:v>0.30022579999999999</c:v>
                </c:pt>
                <c:pt idx="22">
                  <c:v>0.39837410000000001</c:v>
                </c:pt>
                <c:pt idx="23">
                  <c:v>0.32562380000000002</c:v>
                </c:pt>
                <c:pt idx="24">
                  <c:v>0.2755204</c:v>
                </c:pt>
                <c:pt idx="25">
                  <c:v>0.20638380000000001</c:v>
                </c:pt>
                <c:pt idx="26">
                  <c:v>0.4185509</c:v>
                </c:pt>
                <c:pt idx="27">
                  <c:v>0.18892639999999999</c:v>
                </c:pt>
                <c:pt idx="28">
                  <c:v>0.23840120000000001</c:v>
                </c:pt>
                <c:pt idx="29">
                  <c:v>0.27020379999999999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0FD-4DFD-BFE3-9854F8F36E36}"/>
            </c:ext>
          </c:extLst>
        </c:ser>
        <c:ser>
          <c:idx val="2"/>
          <c:order val="2"/>
          <c:tx>
            <c:v>upper</c:v>
          </c:tx>
          <c:spPr>
            <a:ln w="3175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'overleving ad'!$E$2:$AH$2</c:f>
              <c:numCache>
                <c:formatCode>General</c:formatCode>
                <c:ptCount val="30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  <c:pt idx="25">
                  <c:v>2019</c:v>
                </c:pt>
                <c:pt idx="26">
                  <c:v>2020</c:v>
                </c:pt>
                <c:pt idx="27">
                  <c:v>2021</c:v>
                </c:pt>
                <c:pt idx="28">
                  <c:v>2022</c:v>
                </c:pt>
                <c:pt idx="29">
                  <c:v>2023</c:v>
                </c:pt>
              </c:numCache>
            </c:numRef>
          </c:xVal>
          <c:yVal>
            <c:numRef>
              <c:f>'overleving ad'!$E$65:$AH$65</c:f>
              <c:numCache>
                <c:formatCode>0.00</c:formatCode>
                <c:ptCount val="30"/>
                <c:pt idx="0">
                  <c:v>0.72533829999999999</c:v>
                </c:pt>
                <c:pt idx="1">
                  <c:v>0.64835569999999998</c:v>
                </c:pt>
                <c:pt idx="2">
                  <c:v>0.54491920000000005</c:v>
                </c:pt>
                <c:pt idx="3">
                  <c:v>0.49474119999999999</c:v>
                </c:pt>
                <c:pt idx="4">
                  <c:v>0.61783460000000001</c:v>
                </c:pt>
                <c:pt idx="5">
                  <c:v>0.47601870000000002</c:v>
                </c:pt>
                <c:pt idx="6">
                  <c:v>0.62092800000000004</c:v>
                </c:pt>
                <c:pt idx="7">
                  <c:v>0.6387391</c:v>
                </c:pt>
                <c:pt idx="8">
                  <c:v>0.60234220000000005</c:v>
                </c:pt>
                <c:pt idx="9">
                  <c:v>0.47627239999999998</c:v>
                </c:pt>
                <c:pt idx="10">
                  <c:v>0.57581899999999997</c:v>
                </c:pt>
                <c:pt idx="11">
                  <c:v>0.4730258</c:v>
                </c:pt>
                <c:pt idx="12">
                  <c:v>0.59580500000000003</c:v>
                </c:pt>
                <c:pt idx="13">
                  <c:v>0.60956480000000002</c:v>
                </c:pt>
                <c:pt idx="14">
                  <c:v>0.47964990000000002</c:v>
                </c:pt>
                <c:pt idx="15">
                  <c:v>0.44332100000000002</c:v>
                </c:pt>
                <c:pt idx="16">
                  <c:v>0.61589309999999997</c:v>
                </c:pt>
                <c:pt idx="17">
                  <c:v>0.463563</c:v>
                </c:pt>
                <c:pt idx="18">
                  <c:v>0.45457340000000002</c:v>
                </c:pt>
                <c:pt idx="19">
                  <c:v>0.52717939999999996</c:v>
                </c:pt>
                <c:pt idx="20">
                  <c:v>0.59561750000000002</c:v>
                </c:pt>
                <c:pt idx="21">
                  <c:v>0.51384300000000005</c:v>
                </c:pt>
                <c:pt idx="22">
                  <c:v>0.68198999999999999</c:v>
                </c:pt>
                <c:pt idx="23">
                  <c:v>0.56773309999999999</c:v>
                </c:pt>
                <c:pt idx="24">
                  <c:v>0.49782690000000002</c:v>
                </c:pt>
                <c:pt idx="25">
                  <c:v>0.38924350000000002</c:v>
                </c:pt>
                <c:pt idx="26">
                  <c:v>0.70191550000000003</c:v>
                </c:pt>
                <c:pt idx="27">
                  <c:v>0.37805349999999999</c:v>
                </c:pt>
                <c:pt idx="28">
                  <c:v>0.49614809999999998</c:v>
                </c:pt>
                <c:pt idx="29">
                  <c:v>0.56734470000000004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0FD-4DFD-BFE3-9854F8F36E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99842984"/>
        <c:axId val="699844160"/>
      </c:scatterChart>
      <c:valAx>
        <c:axId val="699842984"/>
        <c:scaling>
          <c:orientation val="minMax"/>
          <c:max val="2023"/>
          <c:min val="1996"/>
        </c:scaling>
        <c:delete val="0"/>
        <c:axPos val="b"/>
        <c:numFmt formatCode="General" sourceLinked="1"/>
        <c:majorTickMark val="out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699844160"/>
        <c:crosses val="autoZero"/>
        <c:crossBetween val="midCat"/>
        <c:majorUnit val="3"/>
        <c:minorUnit val="1"/>
      </c:valAx>
      <c:valAx>
        <c:axId val="699844160"/>
        <c:scaling>
          <c:orientation val="minMax"/>
          <c:max val="1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l-NL"/>
                  <a:t>jaarlijkse overlevingskans</a:t>
                </a:r>
              </a:p>
            </c:rich>
          </c:tx>
          <c:layout>
            <c:manualLayout>
              <c:xMode val="edge"/>
              <c:yMode val="edge"/>
              <c:x val="1.5625E-2"/>
              <c:y val="0.24278556089579711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699842984"/>
        <c:crosses val="autoZero"/>
        <c:crossBetween val="midCat"/>
        <c:majorUnit val="0.2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4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NL"/>
    </a:p>
  </c:txPr>
  <c:printSettings>
    <c:headerFooter alignWithMargins="0"/>
    <c:pageMargins b="1" l="0.75" r="0.75" t="1" header="0.5" footer="0.5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nl-NL" sz="800" b="0" i="0" u="none" strike="noStrike" baseline="0">
                <a:effectLst/>
              </a:rPr>
              <a:t>Rietgors</a:t>
            </a:r>
            <a:r>
              <a:rPr lang="nl-NL"/>
              <a:t>
overleving eerstejaars</a:t>
            </a:r>
          </a:p>
        </c:rich>
      </c:tx>
      <c:layout>
        <c:manualLayout>
          <c:xMode val="edge"/>
          <c:yMode val="edge"/>
          <c:x val="0.36081355809905208"/>
          <c:y val="1.984161070775243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937499999999999"/>
          <c:y val="0.15476250450499326"/>
          <c:w val="0.76875000000000004"/>
          <c:h val="0.73809809840842944"/>
        </c:manualLayout>
      </c:layout>
      <c:scatterChart>
        <c:scatterStyle val="lineMarker"/>
        <c:varyColors val="0"/>
        <c:ser>
          <c:idx val="0"/>
          <c:order val="0"/>
          <c:tx>
            <c:v>index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Pt>
            <c:idx val="0"/>
            <c:marker>
              <c:spPr>
                <a:solidFill>
                  <a:schemeClr val="bg1">
                    <a:lumMod val="65000"/>
                  </a:schemeClr>
                </a:solidFill>
                <a:ln>
                  <a:solidFill>
                    <a:srgbClr val="000000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9065-47E6-95A2-E3009C2B97BE}"/>
              </c:ext>
            </c:extLst>
          </c:dPt>
          <c:xVal>
            <c:numRef>
              <c:f>'overleving juv'!$E$2:$AH$2</c:f>
              <c:numCache>
                <c:formatCode>General</c:formatCode>
                <c:ptCount val="30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  <c:pt idx="25">
                  <c:v>2019</c:v>
                </c:pt>
                <c:pt idx="26">
                  <c:v>2020</c:v>
                </c:pt>
                <c:pt idx="27">
                  <c:v>2021</c:v>
                </c:pt>
                <c:pt idx="28">
                  <c:v>2022</c:v>
                </c:pt>
                <c:pt idx="29">
                  <c:v>2023</c:v>
                </c:pt>
              </c:numCache>
            </c:numRef>
          </c:xVal>
          <c:yVal>
            <c:numRef>
              <c:f>'overleving juv'!$E$63:$AH$63</c:f>
              <c:numCache>
                <c:formatCode>0.00</c:formatCode>
                <c:ptCount val="30"/>
                <c:pt idx="0">
                  <c:v>8.1862400000000002E-2</c:v>
                </c:pt>
                <c:pt idx="3">
                  <c:v>8.4192799999999998E-2</c:v>
                </c:pt>
                <c:pt idx="4">
                  <c:v>6.9713200000000003E-2</c:v>
                </c:pt>
                <c:pt idx="6">
                  <c:v>8.9341799999999999E-2</c:v>
                </c:pt>
                <c:pt idx="7">
                  <c:v>9.9563200000000004E-2</c:v>
                </c:pt>
                <c:pt idx="8">
                  <c:v>0.11939420000000001</c:v>
                </c:pt>
                <c:pt idx="9">
                  <c:v>0.1166784</c:v>
                </c:pt>
                <c:pt idx="10">
                  <c:v>0.101702</c:v>
                </c:pt>
                <c:pt idx="11">
                  <c:v>9.2768400000000001E-2</c:v>
                </c:pt>
                <c:pt idx="13">
                  <c:v>7.3456300000000002E-2</c:v>
                </c:pt>
                <c:pt idx="14">
                  <c:v>0.11310829999999999</c:v>
                </c:pt>
                <c:pt idx="15">
                  <c:v>9.2317099999999999E-2</c:v>
                </c:pt>
                <c:pt idx="16">
                  <c:v>0.13465740000000001</c:v>
                </c:pt>
                <c:pt idx="17">
                  <c:v>7.0556400000000005E-2</c:v>
                </c:pt>
                <c:pt idx="18">
                  <c:v>5.6081100000000002E-2</c:v>
                </c:pt>
                <c:pt idx="19">
                  <c:v>0.12647739999999999</c:v>
                </c:pt>
                <c:pt idx="20">
                  <c:v>9.0109999999999996E-2</c:v>
                </c:pt>
                <c:pt idx="21">
                  <c:v>5.84217E-2</c:v>
                </c:pt>
                <c:pt idx="22">
                  <c:v>0.13622409999999999</c:v>
                </c:pt>
                <c:pt idx="23">
                  <c:v>8.7636900000000004E-2</c:v>
                </c:pt>
                <c:pt idx="24">
                  <c:v>7.6897400000000005E-2</c:v>
                </c:pt>
                <c:pt idx="25">
                  <c:v>8.5509299999999996E-2</c:v>
                </c:pt>
                <c:pt idx="26">
                  <c:v>9.9185800000000005E-2</c:v>
                </c:pt>
                <c:pt idx="27">
                  <c:v>0.11167349999999999</c:v>
                </c:pt>
                <c:pt idx="28">
                  <c:v>8.2120200000000004E-2</c:v>
                </c:pt>
                <c:pt idx="29">
                  <c:v>0.1042001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065-47E6-95A2-E3009C2B97BE}"/>
            </c:ext>
          </c:extLst>
        </c:ser>
        <c:ser>
          <c:idx val="1"/>
          <c:order val="1"/>
          <c:tx>
            <c:v>lower</c:v>
          </c:tx>
          <c:spPr>
            <a:ln w="3175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'overleving juv'!$E$2:$AH$2</c:f>
              <c:numCache>
                <c:formatCode>General</c:formatCode>
                <c:ptCount val="30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  <c:pt idx="25">
                  <c:v>2019</c:v>
                </c:pt>
                <c:pt idx="26">
                  <c:v>2020</c:v>
                </c:pt>
                <c:pt idx="27">
                  <c:v>2021</c:v>
                </c:pt>
                <c:pt idx="28">
                  <c:v>2022</c:v>
                </c:pt>
                <c:pt idx="29">
                  <c:v>2023</c:v>
                </c:pt>
              </c:numCache>
            </c:numRef>
          </c:xVal>
          <c:yVal>
            <c:numRef>
              <c:f>'overleving juv'!$E$64:$AH$64</c:f>
              <c:numCache>
                <c:formatCode>0.00</c:formatCode>
                <c:ptCount val="30"/>
                <c:pt idx="0">
                  <c:v>3.58044E-2</c:v>
                </c:pt>
                <c:pt idx="3">
                  <c:v>4.2872899999999999E-2</c:v>
                </c:pt>
                <c:pt idx="4">
                  <c:v>3.4202200000000002E-2</c:v>
                </c:pt>
                <c:pt idx="6">
                  <c:v>4.71508E-2</c:v>
                </c:pt>
                <c:pt idx="7">
                  <c:v>5.5388899999999998E-2</c:v>
                </c:pt>
                <c:pt idx="8">
                  <c:v>7.4385900000000005E-2</c:v>
                </c:pt>
                <c:pt idx="9">
                  <c:v>7.4363100000000001E-2</c:v>
                </c:pt>
                <c:pt idx="10">
                  <c:v>6.6513199999999995E-2</c:v>
                </c:pt>
                <c:pt idx="11">
                  <c:v>5.85385E-2</c:v>
                </c:pt>
                <c:pt idx="13">
                  <c:v>3.2308000000000003E-2</c:v>
                </c:pt>
                <c:pt idx="14">
                  <c:v>6.4089499999999994E-2</c:v>
                </c:pt>
                <c:pt idx="15">
                  <c:v>5.6071500000000003E-2</c:v>
                </c:pt>
                <c:pt idx="16">
                  <c:v>8.2774299999999995E-2</c:v>
                </c:pt>
                <c:pt idx="17">
                  <c:v>3.8261700000000003E-2</c:v>
                </c:pt>
                <c:pt idx="18">
                  <c:v>3.0425399999999998E-2</c:v>
                </c:pt>
                <c:pt idx="19">
                  <c:v>8.1196199999999996E-2</c:v>
                </c:pt>
                <c:pt idx="20">
                  <c:v>5.2262299999999998E-2</c:v>
                </c:pt>
                <c:pt idx="21">
                  <c:v>3.0854800000000002E-2</c:v>
                </c:pt>
                <c:pt idx="22">
                  <c:v>8.4791199999999997E-2</c:v>
                </c:pt>
                <c:pt idx="23">
                  <c:v>5.4558599999999999E-2</c:v>
                </c:pt>
                <c:pt idx="24">
                  <c:v>4.4526200000000002E-2</c:v>
                </c:pt>
                <c:pt idx="25">
                  <c:v>5.3297299999999999E-2</c:v>
                </c:pt>
                <c:pt idx="26">
                  <c:v>5.2124999999999998E-2</c:v>
                </c:pt>
                <c:pt idx="27">
                  <c:v>6.5568799999999997E-2</c:v>
                </c:pt>
                <c:pt idx="28">
                  <c:v>4.4367499999999997E-2</c:v>
                </c:pt>
                <c:pt idx="29">
                  <c:v>5.2713400000000001E-2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065-47E6-95A2-E3009C2B97BE}"/>
            </c:ext>
          </c:extLst>
        </c:ser>
        <c:ser>
          <c:idx val="2"/>
          <c:order val="2"/>
          <c:tx>
            <c:v>upper</c:v>
          </c:tx>
          <c:spPr>
            <a:ln w="3175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'overleving juv'!$E$2:$AH$2</c:f>
              <c:numCache>
                <c:formatCode>General</c:formatCode>
                <c:ptCount val="30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  <c:pt idx="25">
                  <c:v>2019</c:v>
                </c:pt>
                <c:pt idx="26">
                  <c:v>2020</c:v>
                </c:pt>
                <c:pt idx="27">
                  <c:v>2021</c:v>
                </c:pt>
                <c:pt idx="28">
                  <c:v>2022</c:v>
                </c:pt>
                <c:pt idx="29">
                  <c:v>2023</c:v>
                </c:pt>
              </c:numCache>
            </c:numRef>
          </c:xVal>
          <c:yVal>
            <c:numRef>
              <c:f>'overleving juv'!$E$65:$AH$65</c:f>
              <c:numCache>
                <c:formatCode>0.00</c:formatCode>
                <c:ptCount val="30"/>
                <c:pt idx="0">
                  <c:v>0.1763332</c:v>
                </c:pt>
                <c:pt idx="3">
                  <c:v>0.1587317</c:v>
                </c:pt>
                <c:pt idx="4">
                  <c:v>0.13686899999999999</c:v>
                </c:pt>
                <c:pt idx="6">
                  <c:v>0.16283429999999999</c:v>
                </c:pt>
                <c:pt idx="7">
                  <c:v>0.17253279999999999</c:v>
                </c:pt>
                <c:pt idx="8">
                  <c:v>0.1861585</c:v>
                </c:pt>
                <c:pt idx="9">
                  <c:v>0.17843100000000001</c:v>
                </c:pt>
                <c:pt idx="10">
                  <c:v>0.15246670000000001</c:v>
                </c:pt>
                <c:pt idx="11">
                  <c:v>0.14395359999999999</c:v>
                </c:pt>
                <c:pt idx="13">
                  <c:v>0.15843199999999999</c:v>
                </c:pt>
                <c:pt idx="14">
                  <c:v>0.1919304</c:v>
                </c:pt>
                <c:pt idx="15">
                  <c:v>0.1483112</c:v>
                </c:pt>
                <c:pt idx="16">
                  <c:v>0.21156</c:v>
                </c:pt>
                <c:pt idx="17">
                  <c:v>0.1265231</c:v>
                </c:pt>
                <c:pt idx="18">
                  <c:v>0.1011142</c:v>
                </c:pt>
                <c:pt idx="19">
                  <c:v>0.1917411</c:v>
                </c:pt>
                <c:pt idx="20">
                  <c:v>0.15099969999999999</c:v>
                </c:pt>
                <c:pt idx="21">
                  <c:v>0.1078764</c:v>
                </c:pt>
                <c:pt idx="22">
                  <c:v>0.21164069999999999</c:v>
                </c:pt>
                <c:pt idx="23">
                  <c:v>0.1378462</c:v>
                </c:pt>
                <c:pt idx="24">
                  <c:v>0.12961049999999999</c:v>
                </c:pt>
                <c:pt idx="25">
                  <c:v>0.13442509999999999</c:v>
                </c:pt>
                <c:pt idx="26">
                  <c:v>0.18063799999999999</c:v>
                </c:pt>
                <c:pt idx="27">
                  <c:v>0.18381939999999999</c:v>
                </c:pt>
                <c:pt idx="28">
                  <c:v>0.1470535</c:v>
                </c:pt>
                <c:pt idx="29">
                  <c:v>0.19559199999999999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065-47E6-95A2-E3009C2B97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99849648"/>
        <c:axId val="699849256"/>
      </c:scatterChart>
      <c:valAx>
        <c:axId val="699849648"/>
        <c:scaling>
          <c:orientation val="minMax"/>
          <c:max val="2023"/>
          <c:min val="1996"/>
        </c:scaling>
        <c:delete val="0"/>
        <c:axPos val="b"/>
        <c:numFmt formatCode="General" sourceLinked="1"/>
        <c:majorTickMark val="out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699849256"/>
        <c:crosses val="autoZero"/>
        <c:crossBetween val="midCat"/>
        <c:majorUnit val="3"/>
        <c:minorUnit val="1"/>
      </c:valAx>
      <c:valAx>
        <c:axId val="699849256"/>
        <c:scaling>
          <c:orientation val="minMax"/>
          <c:max val="0.4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l-NL"/>
                  <a:t>jaarlijkse overlevingskans</a:t>
                </a:r>
              </a:p>
            </c:rich>
          </c:tx>
          <c:layout>
            <c:manualLayout>
              <c:xMode val="edge"/>
              <c:yMode val="edge"/>
              <c:x val="1.5625E-2"/>
              <c:y val="0.24278556089579711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699849648"/>
        <c:crosses val="autoZero"/>
        <c:crossBetween val="midCat"/>
        <c:majorUnit val="0.1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4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NL"/>
    </a:p>
  </c:txPr>
  <c:printSettings>
    <c:headerFooter alignWithMargins="0"/>
    <c:pageMargins b="1" l="0.75" r="0.75" t="1" header="0.5" footer="0.5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nl-NL"/>
              <a:t>alle</a:t>
            </a:r>
            <a:r>
              <a:rPr lang="nl-NL" baseline="0"/>
              <a:t> soorten (26)</a:t>
            </a:r>
            <a:r>
              <a:rPr lang="nl-NL"/>
              <a:t>
reproductie</a:t>
            </a:r>
          </a:p>
        </c:rich>
      </c:tx>
      <c:layout>
        <c:manualLayout>
          <c:xMode val="edge"/>
          <c:yMode val="edge"/>
          <c:x val="0.38244569258194261"/>
          <c:y val="1.98411443111095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622307023908701"/>
          <c:y val="0.15476250450499326"/>
          <c:w val="0.78167817759981373"/>
          <c:h val="0.73809809840842944"/>
        </c:manualLayout>
      </c:layout>
      <c:scatterChart>
        <c:scatterStyle val="lineMarker"/>
        <c:varyColors val="0"/>
        <c:ser>
          <c:idx val="0"/>
          <c:order val="0"/>
          <c:tx>
            <c:v>reproductie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chemeClr val="tx1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399-4AF3-A25E-FD69DDE05BD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399-4AF3-A25E-FD69DDE05BD7}"/>
              </c:ext>
            </c:extLst>
          </c:dPt>
          <c:xVal>
            <c:numRef>
              <c:f>reproductie!$G$2:$AI$2</c:f>
              <c:numCache>
                <c:formatCode>General</c:formatCode>
                <c:ptCount val="29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  <c:pt idx="23">
                  <c:v>2019</c:v>
                </c:pt>
                <c:pt idx="24">
                  <c:v>2020</c:v>
                </c:pt>
                <c:pt idx="25">
                  <c:v>2021</c:v>
                </c:pt>
                <c:pt idx="26">
                  <c:v>2022</c:v>
                </c:pt>
                <c:pt idx="27">
                  <c:v>2023</c:v>
                </c:pt>
                <c:pt idx="28">
                  <c:v>2024</c:v>
                </c:pt>
              </c:numCache>
            </c:numRef>
          </c:xVal>
          <c:yVal>
            <c:numRef>
              <c:f>reproductie!$G$71:$AI$71</c:f>
              <c:numCache>
                <c:formatCode>0.00</c:formatCode>
                <c:ptCount val="29"/>
                <c:pt idx="0">
                  <c:v>1.5714137103193506</c:v>
                </c:pt>
                <c:pt idx="1">
                  <c:v>1.4366206417588205</c:v>
                </c:pt>
                <c:pt idx="2">
                  <c:v>1.7813278703873234</c:v>
                </c:pt>
                <c:pt idx="3">
                  <c:v>1.4639853157304621</c:v>
                </c:pt>
                <c:pt idx="4">
                  <c:v>1.7323526653866934</c:v>
                </c:pt>
                <c:pt idx="5">
                  <c:v>1.3468266907335604</c:v>
                </c:pt>
                <c:pt idx="6">
                  <c:v>2.0802323132460407</c:v>
                </c:pt>
                <c:pt idx="7">
                  <c:v>1.8358465197348441</c:v>
                </c:pt>
                <c:pt idx="8">
                  <c:v>2.2373137638528058</c:v>
                </c:pt>
                <c:pt idx="9">
                  <c:v>1.9404306328314214</c:v>
                </c:pt>
                <c:pt idx="10">
                  <c:v>1.3062269312799906</c:v>
                </c:pt>
                <c:pt idx="11">
                  <c:v>1.5872793303178514</c:v>
                </c:pt>
                <c:pt idx="12">
                  <c:v>1.6900056331084552</c:v>
                </c:pt>
                <c:pt idx="13">
                  <c:v>2.1285312626063559</c:v>
                </c:pt>
                <c:pt idx="14">
                  <c:v>2.1891875635078137</c:v>
                </c:pt>
                <c:pt idx="15">
                  <c:v>1.8738759053587404</c:v>
                </c:pt>
                <c:pt idx="16">
                  <c:v>2.0658852709303481</c:v>
                </c:pt>
                <c:pt idx="17">
                  <c:v>1.4723678176851693</c:v>
                </c:pt>
                <c:pt idx="18">
                  <c:v>1.85897403723205</c:v>
                </c:pt>
                <c:pt idx="19">
                  <c:v>1.7236753881372178</c:v>
                </c:pt>
                <c:pt idx="20">
                  <c:v>1.3505750507104177</c:v>
                </c:pt>
                <c:pt idx="21">
                  <c:v>2.4390082596678675</c:v>
                </c:pt>
                <c:pt idx="22">
                  <c:v>1.9361633163278031</c:v>
                </c:pt>
                <c:pt idx="23">
                  <c:v>2.7721110015971493</c:v>
                </c:pt>
                <c:pt idx="24">
                  <c:v>1.5821497277511507</c:v>
                </c:pt>
                <c:pt idx="25">
                  <c:v>1.5019728118536417</c:v>
                </c:pt>
                <c:pt idx="26">
                  <c:v>2.464327312825711</c:v>
                </c:pt>
                <c:pt idx="27">
                  <c:v>1.6339785082754403</c:v>
                </c:pt>
                <c:pt idx="28">
                  <c:v>1.9806058392805483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399-4AF3-A25E-FD69DDE05BD7}"/>
            </c:ext>
          </c:extLst>
        </c:ser>
        <c:ser>
          <c:idx val="1"/>
          <c:order val="1"/>
          <c:tx>
            <c:v>lower</c:v>
          </c:tx>
          <c:spPr>
            <a:ln w="3175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reproductie!$E$2:$AI$2</c:f>
              <c:numCache>
                <c:formatCode>General</c:formatCode>
                <c:ptCount val="31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  <c:pt idx="25">
                  <c:v>2019</c:v>
                </c:pt>
                <c:pt idx="26">
                  <c:v>2020</c:v>
                </c:pt>
                <c:pt idx="27">
                  <c:v>2021</c:v>
                </c:pt>
                <c:pt idx="28">
                  <c:v>2022</c:v>
                </c:pt>
                <c:pt idx="29">
                  <c:v>2023</c:v>
                </c:pt>
                <c:pt idx="30">
                  <c:v>2024</c:v>
                </c:pt>
              </c:numCache>
            </c:numRef>
          </c:xVal>
          <c:yVal>
            <c:numRef>
              <c:f>reproductie!$E$118:$AI$118</c:f>
              <c:numCache>
                <c:formatCode>0.00</c:formatCode>
                <c:ptCount val="3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399-4AF3-A25E-FD69DDE05BD7}"/>
            </c:ext>
          </c:extLst>
        </c:ser>
        <c:ser>
          <c:idx val="2"/>
          <c:order val="2"/>
          <c:tx>
            <c:v>upper</c:v>
          </c:tx>
          <c:spPr>
            <a:ln w="3175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reproductie!$E$2:$AI$2</c:f>
              <c:numCache>
                <c:formatCode>General</c:formatCode>
                <c:ptCount val="31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  <c:pt idx="25">
                  <c:v>2019</c:v>
                </c:pt>
                <c:pt idx="26">
                  <c:v>2020</c:v>
                </c:pt>
                <c:pt idx="27">
                  <c:v>2021</c:v>
                </c:pt>
                <c:pt idx="28">
                  <c:v>2022</c:v>
                </c:pt>
                <c:pt idx="29">
                  <c:v>2023</c:v>
                </c:pt>
                <c:pt idx="30">
                  <c:v>2024</c:v>
                </c:pt>
              </c:numCache>
            </c:numRef>
          </c:xVal>
          <c:yVal>
            <c:numRef>
              <c:f>reproductie!$E$119:$AI$119</c:f>
              <c:numCache>
                <c:formatCode>0.00</c:formatCode>
                <c:ptCount val="3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399-4AF3-A25E-FD69DDE05B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99798296"/>
        <c:axId val="699795552"/>
      </c:scatterChart>
      <c:valAx>
        <c:axId val="699798296"/>
        <c:scaling>
          <c:orientation val="minMax"/>
          <c:max val="2024"/>
          <c:min val="1996"/>
        </c:scaling>
        <c:delete val="0"/>
        <c:axPos val="b"/>
        <c:numFmt formatCode="General" sourceLinked="1"/>
        <c:majorTickMark val="out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699795552"/>
        <c:crosses val="autoZero"/>
        <c:crossBetween val="midCat"/>
        <c:majorUnit val="3"/>
        <c:minorUnit val="1"/>
      </c:valAx>
      <c:valAx>
        <c:axId val="699795552"/>
        <c:scaling>
          <c:orientation val="minMax"/>
          <c:max val="3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l-NL"/>
                  <a:t>reproductie-index</a:t>
                </a:r>
              </a:p>
            </c:rich>
          </c:tx>
          <c:layout>
            <c:manualLayout>
              <c:xMode val="edge"/>
              <c:yMode val="edge"/>
              <c:x val="1.5673859880142971E-2"/>
              <c:y val="0.3412710747401116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699798296"/>
        <c:crosses val="autoZero"/>
        <c:crossBetween val="midCat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4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NL"/>
    </a:p>
  </c:txPr>
  <c:printSettings>
    <c:headerFooter alignWithMargins="0"/>
    <c:pageMargins b="1" l="0.75" r="0.75" t="1" header="0.5" footer="0.5"/>
    <c:pageSetup orientation="landscape"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nl-NL" sz="800" b="0" i="0" u="none" strike="noStrike" baseline="0">
                <a:effectLst/>
              </a:rPr>
              <a:t>alle soorten (26)</a:t>
            </a: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nl-NL"/>
              <a:t>overleving adult</a:t>
            </a:r>
          </a:p>
        </c:rich>
      </c:tx>
      <c:layout>
        <c:manualLayout>
          <c:xMode val="edge"/>
          <c:yMode val="edge"/>
          <c:x val="0.36081355809905208"/>
          <c:y val="1.984161070775243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937499999999999"/>
          <c:y val="0.15476250450499326"/>
          <c:w val="0.76875000000000004"/>
          <c:h val="0.73809809840842944"/>
        </c:manualLayout>
      </c:layout>
      <c:scatterChart>
        <c:scatterStyle val="lineMarker"/>
        <c:varyColors val="0"/>
        <c:ser>
          <c:idx val="0"/>
          <c:order val="0"/>
          <c:tx>
            <c:v>index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chemeClr val="tx1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47A-4A4C-B0D2-4185BE34947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47A-4A4C-B0D2-4185BE34947F}"/>
              </c:ext>
            </c:extLst>
          </c:dPt>
          <c:xVal>
            <c:numRef>
              <c:f>'overleving ad'!$G$2:$AH$2</c:f>
              <c:numCache>
                <c:formatCode>General</c:formatCode>
                <c:ptCount val="28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  <c:pt idx="23">
                  <c:v>2019</c:v>
                </c:pt>
                <c:pt idx="24">
                  <c:v>2020</c:v>
                </c:pt>
                <c:pt idx="25">
                  <c:v>2021</c:v>
                </c:pt>
                <c:pt idx="26">
                  <c:v>2022</c:v>
                </c:pt>
                <c:pt idx="27">
                  <c:v>2023</c:v>
                </c:pt>
              </c:numCache>
            </c:numRef>
          </c:xVal>
          <c:yVal>
            <c:numRef>
              <c:f>'overleving ad'!$G$71:$AH$71</c:f>
              <c:numCache>
                <c:formatCode>0.00</c:formatCode>
                <c:ptCount val="28"/>
                <c:pt idx="0">
                  <c:v>0.35280539047619036</c:v>
                </c:pt>
                <c:pt idx="1">
                  <c:v>0.40443470500000006</c:v>
                </c:pt>
                <c:pt idx="2">
                  <c:v>0.42164203888888896</c:v>
                </c:pt>
                <c:pt idx="3">
                  <c:v>0.37382365238095244</c:v>
                </c:pt>
                <c:pt idx="4">
                  <c:v>0.36077299999999995</c:v>
                </c:pt>
                <c:pt idx="5">
                  <c:v>0.41824573333333331</c:v>
                </c:pt>
                <c:pt idx="6">
                  <c:v>0.40559077000000004</c:v>
                </c:pt>
                <c:pt idx="7">
                  <c:v>0.46943835238095233</c:v>
                </c:pt>
                <c:pt idx="8">
                  <c:v>0.33332227999999997</c:v>
                </c:pt>
                <c:pt idx="9">
                  <c:v>0.37298527500000001</c:v>
                </c:pt>
                <c:pt idx="10">
                  <c:v>0.39569533499999998</c:v>
                </c:pt>
                <c:pt idx="11">
                  <c:v>0.44442759999999998</c:v>
                </c:pt>
                <c:pt idx="12">
                  <c:v>0.35105398999999998</c:v>
                </c:pt>
                <c:pt idx="13">
                  <c:v>0.39890335999999998</c:v>
                </c:pt>
                <c:pt idx="14">
                  <c:v>0.44027572499999995</c:v>
                </c:pt>
                <c:pt idx="15">
                  <c:v>0.37150969999999989</c:v>
                </c:pt>
                <c:pt idx="16">
                  <c:v>0.39263545714285708</c:v>
                </c:pt>
                <c:pt idx="17">
                  <c:v>0.41946717500000003</c:v>
                </c:pt>
                <c:pt idx="18">
                  <c:v>0.43400744761904764</c:v>
                </c:pt>
                <c:pt idx="19">
                  <c:v>0.39552779999999998</c:v>
                </c:pt>
                <c:pt idx="20">
                  <c:v>0.47459552380952386</c:v>
                </c:pt>
                <c:pt idx="21">
                  <c:v>0.37669585238095238</c:v>
                </c:pt>
                <c:pt idx="22">
                  <c:v>0.43929084000000007</c:v>
                </c:pt>
                <c:pt idx="23">
                  <c:v>0.44748902380952382</c:v>
                </c:pt>
                <c:pt idx="24">
                  <c:v>0.38337779047619047</c:v>
                </c:pt>
                <c:pt idx="25">
                  <c:v>0.39875470952380954</c:v>
                </c:pt>
                <c:pt idx="26">
                  <c:v>0.44409413500000011</c:v>
                </c:pt>
                <c:pt idx="27">
                  <c:v>0.37249857499999994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47A-4A4C-B0D2-4185BE3494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99791240"/>
        <c:axId val="699799864"/>
      </c:scatterChart>
      <c:valAx>
        <c:axId val="699791240"/>
        <c:scaling>
          <c:orientation val="minMax"/>
          <c:max val="2023"/>
          <c:min val="1996"/>
        </c:scaling>
        <c:delete val="0"/>
        <c:axPos val="b"/>
        <c:numFmt formatCode="General" sourceLinked="1"/>
        <c:majorTickMark val="out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699799864"/>
        <c:crosses val="autoZero"/>
        <c:crossBetween val="midCat"/>
        <c:majorUnit val="3"/>
        <c:minorUnit val="1"/>
      </c:valAx>
      <c:valAx>
        <c:axId val="699799864"/>
        <c:scaling>
          <c:orientation val="minMax"/>
          <c:max val="0.60000000000000009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l-NL"/>
                  <a:t>jaarlijkse overlevingskans</a:t>
                </a:r>
              </a:p>
            </c:rich>
          </c:tx>
          <c:layout>
            <c:manualLayout>
              <c:xMode val="edge"/>
              <c:yMode val="edge"/>
              <c:x val="1.5625E-2"/>
              <c:y val="0.24278556089579711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699791240"/>
        <c:crosses val="autoZero"/>
        <c:crossBetween val="midCat"/>
        <c:majorUnit val="0.1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4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NL"/>
    </a:p>
  </c:txPr>
  <c:printSettings>
    <c:headerFooter alignWithMargins="0"/>
    <c:pageMargins b="1" l="0.75" r="0.75" t="1" header="0.5" footer="0.5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nl-NL" sz="800" b="0" i="0" u="none" strike="noStrike" baseline="0">
                <a:effectLst/>
              </a:rPr>
              <a:t>alle soorten</a:t>
            </a:r>
            <a:r>
              <a:rPr lang="nl-NL"/>
              <a:t>
overleving eerstejaars</a:t>
            </a:r>
          </a:p>
        </c:rich>
      </c:tx>
      <c:layout>
        <c:manualLayout>
          <c:xMode val="edge"/>
          <c:yMode val="edge"/>
          <c:x val="0.36081355809905208"/>
          <c:y val="1.984161070775243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937499999999999"/>
          <c:y val="0.15476250450499326"/>
          <c:w val="0.76875000000000004"/>
          <c:h val="0.73809809840842944"/>
        </c:manualLayout>
      </c:layout>
      <c:scatterChart>
        <c:scatterStyle val="lineMarker"/>
        <c:varyColors val="0"/>
        <c:ser>
          <c:idx val="0"/>
          <c:order val="0"/>
          <c:tx>
            <c:v>index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chemeClr val="tx1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0-226A-4A93-8011-AF5CF627713F}"/>
              </c:ext>
            </c:extLst>
          </c:dPt>
          <c:xVal>
            <c:numRef>
              <c:f>'overleving juv'!$G$2:$AH$2</c:f>
              <c:numCache>
                <c:formatCode>General</c:formatCode>
                <c:ptCount val="28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  <c:pt idx="23">
                  <c:v>2019</c:v>
                </c:pt>
                <c:pt idx="24">
                  <c:v>2020</c:v>
                </c:pt>
                <c:pt idx="25">
                  <c:v>2021</c:v>
                </c:pt>
                <c:pt idx="26">
                  <c:v>2022</c:v>
                </c:pt>
                <c:pt idx="27">
                  <c:v>2023</c:v>
                </c:pt>
              </c:numCache>
            </c:numRef>
          </c:xVal>
          <c:yVal>
            <c:numRef>
              <c:f>'overleving juv'!$G$71:$AI$71</c:f>
              <c:numCache>
                <c:formatCode>0.00</c:formatCode>
                <c:ptCount val="29"/>
                <c:pt idx="0">
                  <c:v>9.4699342857142862E-2</c:v>
                </c:pt>
                <c:pt idx="1">
                  <c:v>0.10152978</c:v>
                </c:pt>
                <c:pt idx="2">
                  <c:v>9.0041130769230787E-2</c:v>
                </c:pt>
                <c:pt idx="3">
                  <c:v>8.9413025000000007E-2</c:v>
                </c:pt>
                <c:pt idx="4">
                  <c:v>0.10008850769230769</c:v>
                </c:pt>
                <c:pt idx="5">
                  <c:v>9.6382175000000014E-2</c:v>
                </c:pt>
                <c:pt idx="6">
                  <c:v>0.12736720000000001</c:v>
                </c:pt>
                <c:pt idx="7">
                  <c:v>0.10732202142857143</c:v>
                </c:pt>
                <c:pt idx="8">
                  <c:v>7.6578311111111103E-2</c:v>
                </c:pt>
                <c:pt idx="9">
                  <c:v>0.10114017692307692</c:v>
                </c:pt>
                <c:pt idx="10">
                  <c:v>9.2791107142857127E-2</c:v>
                </c:pt>
                <c:pt idx="11">
                  <c:v>8.8956882352941163E-2</c:v>
                </c:pt>
                <c:pt idx="12">
                  <c:v>0.10689637333333334</c:v>
                </c:pt>
                <c:pt idx="13">
                  <c:v>0.10536528333333334</c:v>
                </c:pt>
                <c:pt idx="14">
                  <c:v>0.12181084705882353</c:v>
                </c:pt>
                <c:pt idx="15">
                  <c:v>8.7048188888888892E-2</c:v>
                </c:pt>
                <c:pt idx="16">
                  <c:v>0.12567582352941176</c:v>
                </c:pt>
                <c:pt idx="17">
                  <c:v>0.14173031176470588</c:v>
                </c:pt>
                <c:pt idx="18">
                  <c:v>0.12115663684210527</c:v>
                </c:pt>
                <c:pt idx="19">
                  <c:v>8.4492244444444434E-2</c:v>
                </c:pt>
                <c:pt idx="20">
                  <c:v>0.11097975789473685</c:v>
                </c:pt>
                <c:pt idx="21">
                  <c:v>9.1672417647058801E-2</c:v>
                </c:pt>
                <c:pt idx="22">
                  <c:v>0.10628483750000001</c:v>
                </c:pt>
                <c:pt idx="23">
                  <c:v>0.10522065882352942</c:v>
                </c:pt>
                <c:pt idx="24">
                  <c:v>0.10803761666666668</c:v>
                </c:pt>
                <c:pt idx="25">
                  <c:v>0.10126551176470587</c:v>
                </c:pt>
                <c:pt idx="26">
                  <c:v>9.6176533333333356E-2</c:v>
                </c:pt>
                <c:pt idx="27">
                  <c:v>9.6157907692307684E-2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26A-4A93-8011-AF5CF62771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99786144"/>
        <c:axId val="699777520"/>
      </c:scatterChart>
      <c:valAx>
        <c:axId val="699786144"/>
        <c:scaling>
          <c:orientation val="minMax"/>
          <c:max val="2023"/>
          <c:min val="1996"/>
        </c:scaling>
        <c:delete val="0"/>
        <c:axPos val="b"/>
        <c:numFmt formatCode="General" sourceLinked="1"/>
        <c:majorTickMark val="out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699777520"/>
        <c:crosses val="autoZero"/>
        <c:crossBetween val="midCat"/>
        <c:majorUnit val="3"/>
        <c:minorUnit val="1"/>
      </c:valAx>
      <c:valAx>
        <c:axId val="699777520"/>
        <c:scaling>
          <c:orientation val="minMax"/>
          <c:max val="0.30000000000000004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l-NL"/>
                  <a:t>jaarlijkse overlevingskans</a:t>
                </a:r>
              </a:p>
            </c:rich>
          </c:tx>
          <c:layout>
            <c:manualLayout>
              <c:xMode val="edge"/>
              <c:yMode val="edge"/>
              <c:x val="1.5625E-2"/>
              <c:y val="0.24278556089579711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699786144"/>
        <c:crosses val="autoZero"/>
        <c:crossBetween val="midCat"/>
        <c:majorUnit val="0.1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4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NL"/>
    </a:p>
  </c:txPr>
  <c:printSettings>
    <c:headerFooter alignWithMargins="0"/>
    <c:pageMargins b="1" l="0.75" r="0.75" t="1" header="0.5" footer="0.5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nl-NL"/>
              <a:t>trekgroepen
reproductie</a:t>
            </a:r>
          </a:p>
        </c:rich>
      </c:tx>
      <c:layout>
        <c:manualLayout>
          <c:xMode val="edge"/>
          <c:yMode val="edge"/>
          <c:x val="0.38244569258194261"/>
          <c:y val="1.98411443111095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622307023908701"/>
          <c:y val="0.15476250450499326"/>
          <c:w val="0.78167817759981373"/>
          <c:h val="0.73809809840842944"/>
        </c:manualLayout>
      </c:layout>
      <c:scatterChart>
        <c:scatterStyle val="lineMarker"/>
        <c:varyColors val="0"/>
        <c:ser>
          <c:idx val="0"/>
          <c:order val="0"/>
          <c:tx>
            <c:strRef>
              <c:f>reproductie!$A$74</c:f>
              <c:strCache>
                <c:ptCount val="1"/>
                <c:pt idx="0">
                  <c:v>lang-trekkers (8)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solid"/>
            </a:ln>
          </c:spPr>
          <c:marker>
            <c:symbol val="circle"/>
            <c:size val="5"/>
            <c:spPr>
              <a:solidFill>
                <a:schemeClr val="accent6">
                  <a:lumMod val="75000"/>
                </a:schemeClr>
              </a:solidFill>
              <a:ln>
                <a:solidFill>
                  <a:schemeClr val="accent6">
                    <a:lumMod val="75000"/>
                  </a:schemeClr>
                </a:solidFill>
                <a:prstDash val="solid"/>
              </a:ln>
            </c:spPr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5C7-4EB3-B4E5-6003415526E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5C7-4EB3-B4E5-6003415526EE}"/>
              </c:ext>
            </c:extLst>
          </c:dPt>
          <c:xVal>
            <c:numRef>
              <c:f>reproductie!$G$2:$AI$2</c:f>
              <c:numCache>
                <c:formatCode>General</c:formatCode>
                <c:ptCount val="29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  <c:pt idx="23">
                  <c:v>2019</c:v>
                </c:pt>
                <c:pt idx="24">
                  <c:v>2020</c:v>
                </c:pt>
                <c:pt idx="25">
                  <c:v>2021</c:v>
                </c:pt>
                <c:pt idx="26">
                  <c:v>2022</c:v>
                </c:pt>
                <c:pt idx="27">
                  <c:v>2023</c:v>
                </c:pt>
                <c:pt idx="28">
                  <c:v>2024</c:v>
                </c:pt>
              </c:numCache>
            </c:numRef>
          </c:xVal>
          <c:yVal>
            <c:numRef>
              <c:f>reproductie!$G$74:$AI$74</c:f>
              <c:numCache>
                <c:formatCode>0.00</c:formatCode>
                <c:ptCount val="29"/>
                <c:pt idx="0">
                  <c:v>1.0293955963039108</c:v>
                </c:pt>
                <c:pt idx="1">
                  <c:v>1.0531279593379399</c:v>
                </c:pt>
                <c:pt idx="2">
                  <c:v>1.2113688253115054</c:v>
                </c:pt>
                <c:pt idx="3">
                  <c:v>1.2063617567766813</c:v>
                </c:pt>
                <c:pt idx="4">
                  <c:v>1.02571665312934</c:v>
                </c:pt>
                <c:pt idx="5">
                  <c:v>1.0919458166749096</c:v>
                </c:pt>
                <c:pt idx="6">
                  <c:v>1.4252699706349741</c:v>
                </c:pt>
                <c:pt idx="7">
                  <c:v>1.2682585222224636</c:v>
                </c:pt>
                <c:pt idx="8">
                  <c:v>1.2827874810031261</c:v>
                </c:pt>
                <c:pt idx="9">
                  <c:v>1.0177311270031633</c:v>
                </c:pt>
                <c:pt idx="10">
                  <c:v>1.0297241244289701</c:v>
                </c:pt>
                <c:pt idx="11">
                  <c:v>0.89836707904159219</c:v>
                </c:pt>
                <c:pt idx="12">
                  <c:v>1.1847502236669301</c:v>
                </c:pt>
                <c:pt idx="13">
                  <c:v>1.4835594938979464</c:v>
                </c:pt>
                <c:pt idx="14">
                  <c:v>1.0445336427917866</c:v>
                </c:pt>
                <c:pt idx="15">
                  <c:v>0.95281311984770345</c:v>
                </c:pt>
                <c:pt idx="16">
                  <c:v>1.1102848120415345</c:v>
                </c:pt>
                <c:pt idx="17">
                  <c:v>1.0165723565593896</c:v>
                </c:pt>
                <c:pt idx="18">
                  <c:v>1.2009491930760603</c:v>
                </c:pt>
                <c:pt idx="19">
                  <c:v>1.0712818140579381</c:v>
                </c:pt>
                <c:pt idx="20">
                  <c:v>0.92280201984012777</c:v>
                </c:pt>
                <c:pt idx="21">
                  <c:v>1.1486516179154669</c:v>
                </c:pt>
                <c:pt idx="22">
                  <c:v>1.4500651389498751</c:v>
                </c:pt>
                <c:pt idx="23">
                  <c:v>1.2017327685777979</c:v>
                </c:pt>
                <c:pt idx="24">
                  <c:v>0.90807804978256657</c:v>
                </c:pt>
                <c:pt idx="25">
                  <c:v>0.75592992374764323</c:v>
                </c:pt>
                <c:pt idx="26">
                  <c:v>1.14226375374611</c:v>
                </c:pt>
                <c:pt idx="27">
                  <c:v>0.88478885249907047</c:v>
                </c:pt>
                <c:pt idx="28">
                  <c:v>1.1986743279185812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5C7-4EB3-B4E5-6003415526EE}"/>
            </c:ext>
          </c:extLst>
        </c:ser>
        <c:ser>
          <c:idx val="1"/>
          <c:order val="1"/>
          <c:tx>
            <c:strRef>
              <c:f>reproductie!$A$76</c:f>
              <c:strCache>
                <c:ptCount val="1"/>
                <c:pt idx="0">
                  <c:v>kort-trekkers (5)</c:v>
                </c:pt>
              </c:strCache>
            </c:strRef>
          </c:tx>
          <c:spPr>
            <a:ln w="15875">
              <a:solidFill>
                <a:schemeClr val="accent3">
                  <a:lumMod val="75000"/>
                </a:schemeClr>
              </a:solidFill>
            </a:ln>
          </c:spPr>
          <c:marker>
            <c:symbol val="circle"/>
            <c:size val="5"/>
            <c:spPr>
              <a:solidFill>
                <a:schemeClr val="accent3">
                  <a:lumMod val="75000"/>
                </a:schemeClr>
              </a:solidFill>
              <a:ln>
                <a:solidFill>
                  <a:schemeClr val="accent3">
                    <a:lumMod val="75000"/>
                  </a:schemeClr>
                </a:solidFill>
              </a:ln>
            </c:spPr>
          </c:marker>
          <c:xVal>
            <c:numRef>
              <c:f>reproductie!$G$2:$AI$2</c:f>
              <c:numCache>
                <c:formatCode>General</c:formatCode>
                <c:ptCount val="29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  <c:pt idx="23">
                  <c:v>2019</c:v>
                </c:pt>
                <c:pt idx="24">
                  <c:v>2020</c:v>
                </c:pt>
                <c:pt idx="25">
                  <c:v>2021</c:v>
                </c:pt>
                <c:pt idx="26">
                  <c:v>2022</c:v>
                </c:pt>
                <c:pt idx="27">
                  <c:v>2023</c:v>
                </c:pt>
                <c:pt idx="28">
                  <c:v>2024</c:v>
                </c:pt>
              </c:numCache>
            </c:numRef>
          </c:xVal>
          <c:yVal>
            <c:numRef>
              <c:f>reproductie!$G$76:$AI$76</c:f>
              <c:numCache>
                <c:formatCode>0.00</c:formatCode>
                <c:ptCount val="29"/>
                <c:pt idx="0">
                  <c:v>0.7519420520634974</c:v>
                </c:pt>
                <c:pt idx="1">
                  <c:v>0.84080849753062092</c:v>
                </c:pt>
                <c:pt idx="2">
                  <c:v>0.89693990114791033</c:v>
                </c:pt>
                <c:pt idx="3">
                  <c:v>0.88036446277895164</c:v>
                </c:pt>
                <c:pt idx="4">
                  <c:v>0.91961975525900619</c:v>
                </c:pt>
                <c:pt idx="5">
                  <c:v>0.76953177799222416</c:v>
                </c:pt>
                <c:pt idx="6">
                  <c:v>1.0705404694023546</c:v>
                </c:pt>
                <c:pt idx="7">
                  <c:v>0.84959225573038244</c:v>
                </c:pt>
                <c:pt idx="8">
                  <c:v>1.0338451706300165</c:v>
                </c:pt>
                <c:pt idx="9">
                  <c:v>0.93881691898116681</c:v>
                </c:pt>
                <c:pt idx="10">
                  <c:v>0.73291754989407443</c:v>
                </c:pt>
                <c:pt idx="11">
                  <c:v>0.76428008220335408</c:v>
                </c:pt>
                <c:pt idx="12">
                  <c:v>0.87065080133130657</c:v>
                </c:pt>
                <c:pt idx="13">
                  <c:v>1.1791224636462097</c:v>
                </c:pt>
                <c:pt idx="14">
                  <c:v>0.92810829685563745</c:v>
                </c:pt>
                <c:pt idx="15">
                  <c:v>0.96628707419965421</c:v>
                </c:pt>
                <c:pt idx="16">
                  <c:v>0.91743656543555185</c:v>
                </c:pt>
                <c:pt idx="17">
                  <c:v>0.78446900785947149</c:v>
                </c:pt>
                <c:pt idx="18">
                  <c:v>1.0609092702249365</c:v>
                </c:pt>
                <c:pt idx="19">
                  <c:v>0.77763009066193778</c:v>
                </c:pt>
                <c:pt idx="20">
                  <c:v>0.77174995969936455</c:v>
                </c:pt>
                <c:pt idx="21">
                  <c:v>1.2098412125244067</c:v>
                </c:pt>
                <c:pt idx="22">
                  <c:v>1.1931092976616153</c:v>
                </c:pt>
                <c:pt idx="23">
                  <c:v>1.0399796090803333</c:v>
                </c:pt>
                <c:pt idx="24">
                  <c:v>0.7805457082869125</c:v>
                </c:pt>
                <c:pt idx="25">
                  <c:v>0.69978673108505196</c:v>
                </c:pt>
                <c:pt idx="26">
                  <c:v>1.1216198497571668</c:v>
                </c:pt>
                <c:pt idx="27">
                  <c:v>0.88703351757704463</c:v>
                </c:pt>
                <c:pt idx="28">
                  <c:v>1.1250360795388228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5C7-4EB3-B4E5-6003415526EE}"/>
            </c:ext>
          </c:extLst>
        </c:ser>
        <c:ser>
          <c:idx val="2"/>
          <c:order val="2"/>
          <c:tx>
            <c:strRef>
              <c:f>reproductie!$A$78</c:f>
              <c:strCache>
                <c:ptCount val="1"/>
                <c:pt idx="0">
                  <c:v>standvogels (8)</c:v>
                </c:pt>
              </c:strCache>
            </c:strRef>
          </c:tx>
          <c:spPr>
            <a:ln w="15875">
              <a:solidFill>
                <a:srgbClr val="0000CC"/>
              </a:solidFill>
            </a:ln>
          </c:spPr>
          <c:marker>
            <c:symbol val="circle"/>
            <c:size val="5"/>
            <c:spPr>
              <a:solidFill>
                <a:srgbClr val="0000CC"/>
              </a:solidFill>
              <a:ln>
                <a:solidFill>
                  <a:srgbClr val="0000CC"/>
                </a:solidFill>
              </a:ln>
            </c:spPr>
          </c:marker>
          <c:xVal>
            <c:numRef>
              <c:f>reproductie!$G$2:$AI$2</c:f>
              <c:numCache>
                <c:formatCode>General</c:formatCode>
                <c:ptCount val="29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  <c:pt idx="23">
                  <c:v>2019</c:v>
                </c:pt>
                <c:pt idx="24">
                  <c:v>2020</c:v>
                </c:pt>
                <c:pt idx="25">
                  <c:v>2021</c:v>
                </c:pt>
                <c:pt idx="26">
                  <c:v>2022</c:v>
                </c:pt>
                <c:pt idx="27">
                  <c:v>2023</c:v>
                </c:pt>
                <c:pt idx="28">
                  <c:v>2024</c:v>
                </c:pt>
              </c:numCache>
            </c:numRef>
          </c:xVal>
          <c:yVal>
            <c:numRef>
              <c:f>reproductie!$G$78:$AI$78</c:f>
              <c:numCache>
                <c:formatCode>0.00</c:formatCode>
                <c:ptCount val="29"/>
                <c:pt idx="0">
                  <c:v>2.6256016107446989</c:v>
                </c:pt>
                <c:pt idx="1">
                  <c:v>2.1924959143223255</c:v>
                </c:pt>
                <c:pt idx="2">
                  <c:v>2.904029396237775</c:v>
                </c:pt>
                <c:pt idx="3">
                  <c:v>2.0863719077789371</c:v>
                </c:pt>
                <c:pt idx="4">
                  <c:v>2.9469467464738526</c:v>
                </c:pt>
                <c:pt idx="5">
                  <c:v>1.9625168852555461</c:v>
                </c:pt>
                <c:pt idx="6">
                  <c:v>3.3662520582594109</c:v>
                </c:pt>
                <c:pt idx="7">
                  <c:v>3.0198434322500129</c:v>
                </c:pt>
                <c:pt idx="8">
                  <c:v>3.9440079174667293</c:v>
                </c:pt>
                <c:pt idx="9">
                  <c:v>3.4891387098160891</c:v>
                </c:pt>
                <c:pt idx="10">
                  <c:v>1.9410481014972081</c:v>
                </c:pt>
                <c:pt idx="11">
                  <c:v>2.790566111665671</c:v>
                </c:pt>
                <c:pt idx="12">
                  <c:v>2.7073578124106974</c:v>
                </c:pt>
                <c:pt idx="13">
                  <c:v>3.366883530664857</c:v>
                </c:pt>
                <c:pt idx="14">
                  <c:v>4.1220160258814511</c:v>
                </c:pt>
                <c:pt idx="15">
                  <c:v>3.3621817103442049</c:v>
                </c:pt>
                <c:pt idx="16">
                  <c:v>3.7392661707534098</c:v>
                </c:pt>
                <c:pt idx="17">
                  <c:v>2.3581000349520105</c:v>
                </c:pt>
                <c:pt idx="18">
                  <c:v>3.0157893607674859</c:v>
                </c:pt>
                <c:pt idx="19">
                  <c:v>2.9673472731385466</c:v>
                </c:pt>
                <c:pt idx="20">
                  <c:v>2.1401137634626166</c:v>
                </c:pt>
                <c:pt idx="21">
                  <c:v>4.4975943058849301</c:v>
                </c:pt>
                <c:pt idx="22">
                  <c:v>2.8866702553720982</c:v>
                </c:pt>
                <c:pt idx="23">
                  <c:v>5.4250713549395106</c:v>
                </c:pt>
                <c:pt idx="24">
                  <c:v>2.7572239178848839</c:v>
                </c:pt>
                <c:pt idx="25">
                  <c:v>2.7493820004400091</c:v>
                </c:pt>
                <c:pt idx="26">
                  <c:v>4.6255830363231514</c:v>
                </c:pt>
                <c:pt idx="27">
                  <c:v>2.8500087832383079</c:v>
                </c:pt>
                <c:pt idx="28">
                  <c:v>3.2972684504810932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5C7-4EB3-B4E5-6003415526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99800648"/>
        <c:axId val="699788496"/>
      </c:scatterChart>
      <c:valAx>
        <c:axId val="699800648"/>
        <c:scaling>
          <c:orientation val="minMax"/>
          <c:max val="2024"/>
          <c:min val="1996"/>
        </c:scaling>
        <c:delete val="0"/>
        <c:axPos val="b"/>
        <c:numFmt formatCode="General" sourceLinked="1"/>
        <c:majorTickMark val="out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699788496"/>
        <c:crosses val="autoZero"/>
        <c:crossBetween val="midCat"/>
        <c:majorUnit val="3"/>
        <c:minorUnit val="1"/>
      </c:valAx>
      <c:valAx>
        <c:axId val="699788496"/>
        <c:scaling>
          <c:orientation val="minMax"/>
          <c:max val="6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l-NL"/>
                  <a:t>reproductie-index</a:t>
                </a:r>
              </a:p>
            </c:rich>
          </c:tx>
          <c:layout>
            <c:manualLayout>
              <c:xMode val="edge"/>
              <c:yMode val="edge"/>
              <c:x val="1.5673859880142971E-2"/>
              <c:y val="0.3412710747401116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699800648"/>
        <c:crosses val="autoZero"/>
        <c:crossBetween val="midCat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14270341207349083"/>
          <c:y val="0.16685923901385608"/>
          <c:w val="0.33811634847013983"/>
          <c:h val="0.17683733059538356"/>
        </c:manualLayout>
      </c:layout>
      <c:overlay val="1"/>
      <c:txPr>
        <a:bodyPr/>
        <a:lstStyle/>
        <a:p>
          <a:pPr>
            <a:defRPr sz="500"/>
          </a:pPr>
          <a:endParaRPr lang="nl-NL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4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NL"/>
    </a:p>
  </c:txPr>
  <c:printSettings>
    <c:headerFooter alignWithMargins="0"/>
    <c:pageMargins b="1" l="0.75" r="0.75" t="1" header="0.5" footer="0.5"/>
    <c:pageSetup orientation="landscape"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nl-NL"/>
              <a:t>trekgroepen
overleving adult</a:t>
            </a:r>
          </a:p>
        </c:rich>
      </c:tx>
      <c:layout>
        <c:manualLayout>
          <c:xMode val="edge"/>
          <c:yMode val="edge"/>
          <c:x val="0.38244569258194261"/>
          <c:y val="1.98411443111095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622307023908701"/>
          <c:y val="0.15476250450499326"/>
          <c:w val="0.78167817759981373"/>
          <c:h val="0.73809809840842944"/>
        </c:manualLayout>
      </c:layout>
      <c:scatterChart>
        <c:scatterStyle val="lineMarker"/>
        <c:varyColors val="0"/>
        <c:ser>
          <c:idx val="0"/>
          <c:order val="0"/>
          <c:tx>
            <c:strRef>
              <c:f>'overleving ad'!$A$74</c:f>
              <c:strCache>
                <c:ptCount val="1"/>
                <c:pt idx="0">
                  <c:v>lang-trekkers (8)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solid"/>
            </a:ln>
          </c:spPr>
          <c:marker>
            <c:symbol val="circle"/>
            <c:size val="5"/>
            <c:spPr>
              <a:solidFill>
                <a:schemeClr val="accent6">
                  <a:lumMod val="75000"/>
                </a:schemeClr>
              </a:solidFill>
              <a:ln>
                <a:solidFill>
                  <a:schemeClr val="accent6">
                    <a:lumMod val="75000"/>
                  </a:schemeClr>
                </a:solidFill>
                <a:prstDash val="solid"/>
              </a:ln>
            </c:spPr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227-4BC5-836F-C5F889341DF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227-4BC5-836F-C5F889341DF0}"/>
              </c:ext>
            </c:extLst>
          </c:dPt>
          <c:xVal>
            <c:numRef>
              <c:f>reproductie!$G$2:$AI$2</c:f>
              <c:numCache>
                <c:formatCode>General</c:formatCode>
                <c:ptCount val="29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  <c:pt idx="23">
                  <c:v>2019</c:v>
                </c:pt>
                <c:pt idx="24">
                  <c:v>2020</c:v>
                </c:pt>
                <c:pt idx="25">
                  <c:v>2021</c:v>
                </c:pt>
                <c:pt idx="26">
                  <c:v>2022</c:v>
                </c:pt>
                <c:pt idx="27">
                  <c:v>2023</c:v>
                </c:pt>
                <c:pt idx="28">
                  <c:v>2024</c:v>
                </c:pt>
              </c:numCache>
            </c:numRef>
          </c:xVal>
          <c:yVal>
            <c:numRef>
              <c:f>'overleving ad'!$G$74:$AI$74</c:f>
              <c:numCache>
                <c:formatCode>0.00</c:formatCode>
                <c:ptCount val="29"/>
                <c:pt idx="0">
                  <c:v>0.38391192500000004</c:v>
                </c:pt>
                <c:pt idx="1">
                  <c:v>0.41194143750000001</c:v>
                </c:pt>
                <c:pt idx="2">
                  <c:v>0.41780974999999998</c:v>
                </c:pt>
                <c:pt idx="3">
                  <c:v>0.39885145</c:v>
                </c:pt>
                <c:pt idx="4">
                  <c:v>0.36591146249999995</c:v>
                </c:pt>
                <c:pt idx="5">
                  <c:v>0.40188152500000002</c:v>
                </c:pt>
                <c:pt idx="6">
                  <c:v>0.39309557500000003</c:v>
                </c:pt>
                <c:pt idx="7">
                  <c:v>0.49112484999999995</c:v>
                </c:pt>
                <c:pt idx="8">
                  <c:v>0.35238202499999993</c:v>
                </c:pt>
                <c:pt idx="9">
                  <c:v>0.43660102500000003</c:v>
                </c:pt>
                <c:pt idx="10">
                  <c:v>0.40915352500000002</c:v>
                </c:pt>
                <c:pt idx="11">
                  <c:v>0.41380006250000001</c:v>
                </c:pt>
                <c:pt idx="12">
                  <c:v>0.40891365000000002</c:v>
                </c:pt>
                <c:pt idx="13">
                  <c:v>0.46937812499999998</c:v>
                </c:pt>
                <c:pt idx="14">
                  <c:v>0.48366818749999996</c:v>
                </c:pt>
                <c:pt idx="15">
                  <c:v>0.34936847499999996</c:v>
                </c:pt>
                <c:pt idx="16">
                  <c:v>0.37911636249999997</c:v>
                </c:pt>
                <c:pt idx="17">
                  <c:v>0.41259515000000002</c:v>
                </c:pt>
                <c:pt idx="18">
                  <c:v>0.41807137499999997</c:v>
                </c:pt>
                <c:pt idx="19">
                  <c:v>0.38765826250000002</c:v>
                </c:pt>
                <c:pt idx="20">
                  <c:v>0.45488845</c:v>
                </c:pt>
                <c:pt idx="21">
                  <c:v>0.36959028750000006</c:v>
                </c:pt>
                <c:pt idx="22">
                  <c:v>0.4190131875</c:v>
                </c:pt>
                <c:pt idx="23">
                  <c:v>0.42609304999999997</c:v>
                </c:pt>
                <c:pt idx="24">
                  <c:v>0.39831114999999995</c:v>
                </c:pt>
                <c:pt idx="25">
                  <c:v>0.3475719625</c:v>
                </c:pt>
                <c:pt idx="26">
                  <c:v>0.43541368749999998</c:v>
                </c:pt>
                <c:pt idx="27">
                  <c:v>0.36822176249999994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227-4BC5-836F-C5F889341DF0}"/>
            </c:ext>
          </c:extLst>
        </c:ser>
        <c:ser>
          <c:idx val="1"/>
          <c:order val="1"/>
          <c:tx>
            <c:strRef>
              <c:f>'overleving ad'!$A$76</c:f>
              <c:strCache>
                <c:ptCount val="1"/>
                <c:pt idx="0">
                  <c:v>kort-trekkers (5)</c:v>
                </c:pt>
              </c:strCache>
            </c:strRef>
          </c:tx>
          <c:spPr>
            <a:ln w="15875">
              <a:solidFill>
                <a:schemeClr val="accent3">
                  <a:lumMod val="75000"/>
                </a:schemeClr>
              </a:solidFill>
            </a:ln>
          </c:spPr>
          <c:marker>
            <c:symbol val="circle"/>
            <c:size val="5"/>
            <c:spPr>
              <a:solidFill>
                <a:schemeClr val="accent3">
                  <a:lumMod val="75000"/>
                </a:schemeClr>
              </a:solidFill>
              <a:ln>
                <a:solidFill>
                  <a:schemeClr val="accent3">
                    <a:lumMod val="75000"/>
                  </a:schemeClr>
                </a:solidFill>
              </a:ln>
            </c:spPr>
          </c:marker>
          <c:xVal>
            <c:numRef>
              <c:f>reproductie!$G$2:$AI$2</c:f>
              <c:numCache>
                <c:formatCode>General</c:formatCode>
                <c:ptCount val="29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  <c:pt idx="23">
                  <c:v>2019</c:v>
                </c:pt>
                <c:pt idx="24">
                  <c:v>2020</c:v>
                </c:pt>
                <c:pt idx="25">
                  <c:v>2021</c:v>
                </c:pt>
                <c:pt idx="26">
                  <c:v>2022</c:v>
                </c:pt>
                <c:pt idx="27">
                  <c:v>2023</c:v>
                </c:pt>
                <c:pt idx="28">
                  <c:v>2024</c:v>
                </c:pt>
              </c:numCache>
            </c:numRef>
          </c:xVal>
          <c:yVal>
            <c:numRef>
              <c:f>'overleving ad'!$G$76:$AI$76</c:f>
              <c:numCache>
                <c:formatCode>0.00</c:formatCode>
                <c:ptCount val="29"/>
                <c:pt idx="0">
                  <c:v>0.40879219999999999</c:v>
                </c:pt>
                <c:pt idx="1">
                  <c:v>0.41716545999999999</c:v>
                </c:pt>
                <c:pt idx="2">
                  <c:v>0.38261121999999997</c:v>
                </c:pt>
                <c:pt idx="3">
                  <c:v>0.38200584000000004</c:v>
                </c:pt>
                <c:pt idx="4">
                  <c:v>0.32795743999999999</c:v>
                </c:pt>
                <c:pt idx="5">
                  <c:v>0.52574552000000008</c:v>
                </c:pt>
                <c:pt idx="6">
                  <c:v>0.36779545999999996</c:v>
                </c:pt>
                <c:pt idx="7">
                  <c:v>0.41320692000000003</c:v>
                </c:pt>
                <c:pt idx="8">
                  <c:v>0.30157561999999999</c:v>
                </c:pt>
                <c:pt idx="9">
                  <c:v>0.28447910000000004</c:v>
                </c:pt>
                <c:pt idx="10">
                  <c:v>0.35743364</c:v>
                </c:pt>
                <c:pt idx="11">
                  <c:v>0.44586693999999999</c:v>
                </c:pt>
                <c:pt idx="12">
                  <c:v>0.29166391999999997</c:v>
                </c:pt>
                <c:pt idx="13">
                  <c:v>0.29501134000000001</c:v>
                </c:pt>
                <c:pt idx="14">
                  <c:v>0.43166146000000005</c:v>
                </c:pt>
                <c:pt idx="15">
                  <c:v>0.35632812000000003</c:v>
                </c:pt>
                <c:pt idx="16">
                  <c:v>0.32374336000000004</c:v>
                </c:pt>
                <c:pt idx="17">
                  <c:v>0.38578456</c:v>
                </c:pt>
                <c:pt idx="18">
                  <c:v>0.4808171</c:v>
                </c:pt>
                <c:pt idx="19">
                  <c:v>0.37102690000000005</c:v>
                </c:pt>
                <c:pt idx="20">
                  <c:v>0.41358758000000001</c:v>
                </c:pt>
                <c:pt idx="21">
                  <c:v>0.33729643999999998</c:v>
                </c:pt>
                <c:pt idx="22">
                  <c:v>0.41711328000000003</c:v>
                </c:pt>
                <c:pt idx="23">
                  <c:v>0.35537763999999999</c:v>
                </c:pt>
                <c:pt idx="24">
                  <c:v>0.39329829999999999</c:v>
                </c:pt>
                <c:pt idx="25">
                  <c:v>0.38039312000000003</c:v>
                </c:pt>
                <c:pt idx="26">
                  <c:v>0.41624874000000001</c:v>
                </c:pt>
                <c:pt idx="27">
                  <c:v>0.37476999999999999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227-4BC5-836F-C5F889341DF0}"/>
            </c:ext>
          </c:extLst>
        </c:ser>
        <c:ser>
          <c:idx val="2"/>
          <c:order val="2"/>
          <c:tx>
            <c:strRef>
              <c:f>'overleving ad'!$A$78</c:f>
              <c:strCache>
                <c:ptCount val="1"/>
                <c:pt idx="0">
                  <c:v>standvogels (8)</c:v>
                </c:pt>
              </c:strCache>
            </c:strRef>
          </c:tx>
          <c:spPr>
            <a:ln w="15875">
              <a:solidFill>
                <a:srgbClr val="0000CC"/>
              </a:solidFill>
            </a:ln>
          </c:spPr>
          <c:marker>
            <c:symbol val="circle"/>
            <c:size val="5"/>
            <c:spPr>
              <a:solidFill>
                <a:srgbClr val="0000CC"/>
              </a:solidFill>
              <a:ln>
                <a:solidFill>
                  <a:srgbClr val="0000CC"/>
                </a:solidFill>
              </a:ln>
            </c:spPr>
          </c:marker>
          <c:xVal>
            <c:numRef>
              <c:f>reproductie!$G$2:$AI$2</c:f>
              <c:numCache>
                <c:formatCode>General</c:formatCode>
                <c:ptCount val="29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  <c:pt idx="23">
                  <c:v>2019</c:v>
                </c:pt>
                <c:pt idx="24">
                  <c:v>2020</c:v>
                </c:pt>
                <c:pt idx="25">
                  <c:v>2021</c:v>
                </c:pt>
                <c:pt idx="26">
                  <c:v>2022</c:v>
                </c:pt>
                <c:pt idx="27">
                  <c:v>2023</c:v>
                </c:pt>
                <c:pt idx="28">
                  <c:v>2024</c:v>
                </c:pt>
              </c:numCache>
            </c:numRef>
          </c:xVal>
          <c:yVal>
            <c:numRef>
              <c:f>'overleving ad'!$G$78:$AI$78</c:f>
              <c:numCache>
                <c:formatCode>0.00</c:formatCode>
                <c:ptCount val="29"/>
                <c:pt idx="0">
                  <c:v>0.28670709999999999</c:v>
                </c:pt>
                <c:pt idx="1">
                  <c:v>0.38676218571428572</c:v>
                </c:pt>
                <c:pt idx="2">
                  <c:v>0.46680452</c:v>
                </c:pt>
                <c:pt idx="3">
                  <c:v>0.34368198750000001</c:v>
                </c:pt>
                <c:pt idx="4">
                  <c:v>0.37834015714285713</c:v>
                </c:pt>
                <c:pt idx="5">
                  <c:v>0.36742257500000003</c:v>
                </c:pt>
                <c:pt idx="6">
                  <c:v>0.44686764285714281</c:v>
                </c:pt>
                <c:pt idx="7">
                  <c:v>0.48289650000000001</c:v>
                </c:pt>
                <c:pt idx="8">
                  <c:v>0.33421589999999995</c:v>
                </c:pt>
                <c:pt idx="9">
                  <c:v>0.36350025714285711</c:v>
                </c:pt>
                <c:pt idx="10">
                  <c:v>0.40764432857142857</c:v>
                </c:pt>
                <c:pt idx="11">
                  <c:v>0.47415554999999998</c:v>
                </c:pt>
                <c:pt idx="12">
                  <c:v>0.32735014285714292</c:v>
                </c:pt>
                <c:pt idx="13">
                  <c:v>0.39256935714285712</c:v>
                </c:pt>
                <c:pt idx="14">
                  <c:v>0.39683738571428567</c:v>
                </c:pt>
                <c:pt idx="15">
                  <c:v>0.40313941250000007</c:v>
                </c:pt>
                <c:pt idx="16">
                  <c:v>0.44921211250000004</c:v>
                </c:pt>
                <c:pt idx="17">
                  <c:v>0.45137992857142856</c:v>
                </c:pt>
                <c:pt idx="18">
                  <c:v>0.42068748749999996</c:v>
                </c:pt>
                <c:pt idx="19">
                  <c:v>0.41871039999999998</c:v>
                </c:pt>
                <c:pt idx="20">
                  <c:v>0.53243256249999993</c:v>
                </c:pt>
                <c:pt idx="21">
                  <c:v>0.40842604999999998</c:v>
                </c:pt>
                <c:pt idx="22">
                  <c:v>0.47830641428571424</c:v>
                </c:pt>
                <c:pt idx="23">
                  <c:v>0.52645461250000003</c:v>
                </c:pt>
                <c:pt idx="24">
                  <c:v>0.36224411249999999</c:v>
                </c:pt>
                <c:pt idx="25">
                  <c:v>0.46141345</c:v>
                </c:pt>
                <c:pt idx="26">
                  <c:v>0.47390421428571433</c:v>
                </c:pt>
                <c:pt idx="27">
                  <c:v>0.37576391428571437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227-4BC5-836F-C5F889341D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99804176"/>
        <c:axId val="699803392"/>
      </c:scatterChart>
      <c:valAx>
        <c:axId val="699804176"/>
        <c:scaling>
          <c:orientation val="minMax"/>
          <c:max val="2023"/>
          <c:min val="1996"/>
        </c:scaling>
        <c:delete val="0"/>
        <c:axPos val="b"/>
        <c:numFmt formatCode="General" sourceLinked="1"/>
        <c:majorTickMark val="out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699803392"/>
        <c:crosses val="autoZero"/>
        <c:crossBetween val="midCat"/>
        <c:majorUnit val="3"/>
        <c:minorUnit val="1"/>
      </c:valAx>
      <c:valAx>
        <c:axId val="699803392"/>
        <c:scaling>
          <c:orientation val="minMax"/>
          <c:max val="0.60000000000000009"/>
          <c:min val="0.2"/>
        </c:scaling>
        <c:delete val="0"/>
        <c:axPos val="l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l-NL"/>
                  <a:t>jaarlijkse</a:t>
                </a:r>
                <a:r>
                  <a:rPr lang="nl-NL" baseline="0"/>
                  <a:t> overlevingskans</a:t>
                </a:r>
                <a:endParaRPr lang="nl-NL"/>
              </a:p>
            </c:rich>
          </c:tx>
          <c:layout>
            <c:manualLayout>
              <c:xMode val="edge"/>
              <c:yMode val="edge"/>
              <c:x val="1.9840551181102364E-2"/>
              <c:y val="0.25393483019862689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699804176"/>
        <c:crosses val="autoZero"/>
        <c:crossBetween val="midCat"/>
        <c:majorUnit val="0.1"/>
        <c:minorUnit val="5.000000000000001E-2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4374595483256905"/>
          <c:y val="0.67757363662875481"/>
          <c:w val="0.40898226183265551"/>
          <c:h val="0.19601888606899345"/>
        </c:manualLayout>
      </c:layout>
      <c:overlay val="1"/>
      <c:txPr>
        <a:bodyPr/>
        <a:lstStyle/>
        <a:p>
          <a:pPr>
            <a:defRPr sz="600"/>
          </a:pPr>
          <a:endParaRPr lang="nl-NL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4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NL"/>
    </a:p>
  </c:txPr>
  <c:printSettings>
    <c:headerFooter alignWithMargins="0"/>
    <c:pageMargins b="1" l="0.75" r="0.75" t="1" header="0.5" footer="0.5"/>
    <c:pageSetup orientation="landscape"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nl-NL"/>
              <a:t>trekgroepen
overleving juv</a:t>
            </a:r>
          </a:p>
        </c:rich>
      </c:tx>
      <c:layout>
        <c:manualLayout>
          <c:xMode val="edge"/>
          <c:yMode val="edge"/>
          <c:x val="0.38244569258194261"/>
          <c:y val="1.98411443111095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622307023908701"/>
          <c:y val="0.15476250450499326"/>
          <c:w val="0.78167817759981373"/>
          <c:h val="0.73809809840842944"/>
        </c:manualLayout>
      </c:layout>
      <c:scatterChart>
        <c:scatterStyle val="lineMarker"/>
        <c:varyColors val="0"/>
        <c:ser>
          <c:idx val="0"/>
          <c:order val="0"/>
          <c:tx>
            <c:strRef>
              <c:f>'overleving ad'!$A$74</c:f>
              <c:strCache>
                <c:ptCount val="1"/>
                <c:pt idx="0">
                  <c:v>lang-trekkers (8)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solid"/>
            </a:ln>
          </c:spPr>
          <c:marker>
            <c:symbol val="circle"/>
            <c:size val="5"/>
            <c:spPr>
              <a:solidFill>
                <a:schemeClr val="accent6">
                  <a:lumMod val="75000"/>
                </a:schemeClr>
              </a:solidFill>
              <a:ln>
                <a:solidFill>
                  <a:schemeClr val="accent6">
                    <a:lumMod val="75000"/>
                  </a:schemeClr>
                </a:solidFill>
                <a:prstDash val="solid"/>
              </a:ln>
            </c:spPr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2F0-42B1-B1A4-D97C1F41F6E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2F0-42B1-B1A4-D97C1F41F6E9}"/>
              </c:ext>
            </c:extLst>
          </c:dPt>
          <c:xVal>
            <c:numRef>
              <c:f>reproductie!$G$2:$AI$2</c:f>
              <c:numCache>
                <c:formatCode>General</c:formatCode>
                <c:ptCount val="29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  <c:pt idx="23">
                  <c:v>2019</c:v>
                </c:pt>
                <c:pt idx="24">
                  <c:v>2020</c:v>
                </c:pt>
                <c:pt idx="25">
                  <c:v>2021</c:v>
                </c:pt>
                <c:pt idx="26">
                  <c:v>2022</c:v>
                </c:pt>
                <c:pt idx="27">
                  <c:v>2023</c:v>
                </c:pt>
                <c:pt idx="28">
                  <c:v>2024</c:v>
                </c:pt>
              </c:numCache>
            </c:numRef>
          </c:xVal>
          <c:yVal>
            <c:numRef>
              <c:f>'overleving juv'!$G$74:$AH$74</c:f>
              <c:numCache>
                <c:formatCode>0.00</c:formatCode>
                <c:ptCount val="28"/>
                <c:pt idx="0">
                  <c:v>9.7950771428571434E-2</c:v>
                </c:pt>
                <c:pt idx="1">
                  <c:v>8.0634924999999996E-2</c:v>
                </c:pt>
                <c:pt idx="2">
                  <c:v>8.038806666666666E-2</c:v>
                </c:pt>
                <c:pt idx="3">
                  <c:v>8.7481957142857142E-2</c:v>
                </c:pt>
                <c:pt idx="4">
                  <c:v>6.2414400000000002E-2</c:v>
                </c:pt>
                <c:pt idx="5">
                  <c:v>6.2229350000000003E-2</c:v>
                </c:pt>
                <c:pt idx="6">
                  <c:v>7.0128999999999997E-2</c:v>
                </c:pt>
                <c:pt idx="7">
                  <c:v>8.318289999999999E-2</c:v>
                </c:pt>
                <c:pt idx="8">
                  <c:v>7.9870725000000004E-2</c:v>
                </c:pt>
                <c:pt idx="9">
                  <c:v>7.5034359999999994E-2</c:v>
                </c:pt>
                <c:pt idx="10">
                  <c:v>7.5650040000000002E-2</c:v>
                </c:pt>
                <c:pt idx="11">
                  <c:v>9.2533566666666678E-2</c:v>
                </c:pt>
                <c:pt idx="12">
                  <c:v>9.2829925000000008E-2</c:v>
                </c:pt>
                <c:pt idx="13">
                  <c:v>8.2465399999999994E-2</c:v>
                </c:pt>
                <c:pt idx="14">
                  <c:v>9.8556728571428581E-2</c:v>
                </c:pt>
                <c:pt idx="15">
                  <c:v>7.7058783333333339E-2</c:v>
                </c:pt>
                <c:pt idx="16">
                  <c:v>9.6312699999999987E-2</c:v>
                </c:pt>
                <c:pt idx="17">
                  <c:v>8.9764949999999996E-2</c:v>
                </c:pt>
                <c:pt idx="18">
                  <c:v>8.0211071428571437E-2</c:v>
                </c:pt>
                <c:pt idx="19">
                  <c:v>7.3233471428571423E-2</c:v>
                </c:pt>
                <c:pt idx="20">
                  <c:v>8.4479150000000003E-2</c:v>
                </c:pt>
                <c:pt idx="21">
                  <c:v>8.3680014285714269E-2</c:v>
                </c:pt>
                <c:pt idx="22">
                  <c:v>0.10358265</c:v>
                </c:pt>
                <c:pt idx="23">
                  <c:v>7.3505699999999993E-2</c:v>
                </c:pt>
                <c:pt idx="24">
                  <c:v>7.5315083333333338E-2</c:v>
                </c:pt>
                <c:pt idx="25">
                  <c:v>8.1149159999999984E-2</c:v>
                </c:pt>
                <c:pt idx="26">
                  <c:v>8.4016583333333325E-2</c:v>
                </c:pt>
                <c:pt idx="27">
                  <c:v>5.8130550000000003E-2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2F0-42B1-B1A4-D97C1F41F6E9}"/>
            </c:ext>
          </c:extLst>
        </c:ser>
        <c:ser>
          <c:idx val="1"/>
          <c:order val="1"/>
          <c:tx>
            <c:strRef>
              <c:f>'overleving ad'!$A$76</c:f>
              <c:strCache>
                <c:ptCount val="1"/>
                <c:pt idx="0">
                  <c:v>kort-trekkers (5)</c:v>
                </c:pt>
              </c:strCache>
            </c:strRef>
          </c:tx>
          <c:spPr>
            <a:ln w="15875">
              <a:solidFill>
                <a:schemeClr val="accent3">
                  <a:lumMod val="75000"/>
                </a:schemeClr>
              </a:solidFill>
            </a:ln>
          </c:spPr>
          <c:marker>
            <c:symbol val="circle"/>
            <c:size val="5"/>
            <c:spPr>
              <a:solidFill>
                <a:schemeClr val="accent3">
                  <a:lumMod val="75000"/>
                </a:schemeClr>
              </a:solidFill>
              <a:ln>
                <a:solidFill>
                  <a:schemeClr val="accent3">
                    <a:lumMod val="75000"/>
                  </a:schemeClr>
                </a:solidFill>
              </a:ln>
            </c:spPr>
          </c:marker>
          <c:xVal>
            <c:numRef>
              <c:f>reproductie!$G$2:$AI$2</c:f>
              <c:numCache>
                <c:formatCode>General</c:formatCode>
                <c:ptCount val="29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  <c:pt idx="23">
                  <c:v>2019</c:v>
                </c:pt>
                <c:pt idx="24">
                  <c:v>2020</c:v>
                </c:pt>
                <c:pt idx="25">
                  <c:v>2021</c:v>
                </c:pt>
                <c:pt idx="26">
                  <c:v>2022</c:v>
                </c:pt>
                <c:pt idx="27">
                  <c:v>2023</c:v>
                </c:pt>
                <c:pt idx="28">
                  <c:v>2024</c:v>
                </c:pt>
              </c:numCache>
            </c:numRef>
          </c:xVal>
          <c:yVal>
            <c:numRef>
              <c:f>'overleving juv'!$G$76:$AH$76</c:f>
              <c:numCache>
                <c:formatCode>0.00</c:formatCode>
                <c:ptCount val="28"/>
                <c:pt idx="0">
                  <c:v>9.4957E-2</c:v>
                </c:pt>
                <c:pt idx="1">
                  <c:v>7.7995800000000004E-2</c:v>
                </c:pt>
                <c:pt idx="2">
                  <c:v>8.1607866666666667E-2</c:v>
                </c:pt>
                <c:pt idx="3">
                  <c:v>6.2180699999999998E-2</c:v>
                </c:pt>
                <c:pt idx="4">
                  <c:v>0.10000330000000002</c:v>
                </c:pt>
                <c:pt idx="5">
                  <c:v>8.5345699999999997E-2</c:v>
                </c:pt>
                <c:pt idx="6">
                  <c:v>0.1043669</c:v>
                </c:pt>
                <c:pt idx="7">
                  <c:v>0.10628005</c:v>
                </c:pt>
                <c:pt idx="8">
                  <c:v>8.3957900000000002E-2</c:v>
                </c:pt>
                <c:pt idx="9">
                  <c:v>0.13809453333333332</c:v>
                </c:pt>
                <c:pt idx="10">
                  <c:v>6.3342400000000007E-2</c:v>
                </c:pt>
                <c:pt idx="11">
                  <c:v>6.3285150000000012E-2</c:v>
                </c:pt>
                <c:pt idx="12">
                  <c:v>9.4048619999999999E-2</c:v>
                </c:pt>
                <c:pt idx="13">
                  <c:v>7.2581566666666666E-2</c:v>
                </c:pt>
                <c:pt idx="14">
                  <c:v>0.12734632500000001</c:v>
                </c:pt>
                <c:pt idx="15">
                  <c:v>7.521622E-2</c:v>
                </c:pt>
                <c:pt idx="16">
                  <c:v>9.8397100000000001E-2</c:v>
                </c:pt>
                <c:pt idx="17">
                  <c:v>0.10695117999999999</c:v>
                </c:pt>
                <c:pt idx="18">
                  <c:v>0.112857025</c:v>
                </c:pt>
                <c:pt idx="19">
                  <c:v>6.7550300000000008E-2</c:v>
                </c:pt>
                <c:pt idx="20">
                  <c:v>0.1044278</c:v>
                </c:pt>
                <c:pt idx="21">
                  <c:v>9.5653766666666681E-2</c:v>
                </c:pt>
                <c:pt idx="22">
                  <c:v>9.8163059999999996E-2</c:v>
                </c:pt>
                <c:pt idx="23">
                  <c:v>9.0833239999999996E-2</c:v>
                </c:pt>
                <c:pt idx="24">
                  <c:v>0.10780266000000001</c:v>
                </c:pt>
                <c:pt idx="25">
                  <c:v>9.2001879999999994E-2</c:v>
                </c:pt>
                <c:pt idx="26">
                  <c:v>7.4226940000000005E-2</c:v>
                </c:pt>
                <c:pt idx="27">
                  <c:v>0.103009375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2F0-42B1-B1A4-D97C1F41F6E9}"/>
            </c:ext>
          </c:extLst>
        </c:ser>
        <c:ser>
          <c:idx val="2"/>
          <c:order val="2"/>
          <c:tx>
            <c:strRef>
              <c:f>'overleving ad'!$A$78</c:f>
              <c:strCache>
                <c:ptCount val="1"/>
                <c:pt idx="0">
                  <c:v>standvogels (8)</c:v>
                </c:pt>
              </c:strCache>
            </c:strRef>
          </c:tx>
          <c:spPr>
            <a:ln w="15875">
              <a:solidFill>
                <a:srgbClr val="0000CC"/>
              </a:solidFill>
            </a:ln>
          </c:spPr>
          <c:marker>
            <c:symbol val="circle"/>
            <c:size val="5"/>
            <c:spPr>
              <a:solidFill>
                <a:srgbClr val="0000CC"/>
              </a:solidFill>
              <a:ln>
                <a:solidFill>
                  <a:srgbClr val="0000CC"/>
                </a:solidFill>
              </a:ln>
            </c:spPr>
          </c:marker>
          <c:xVal>
            <c:numRef>
              <c:f>reproductie!$G$2:$AI$2</c:f>
              <c:numCache>
                <c:formatCode>General</c:formatCode>
                <c:ptCount val="29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  <c:pt idx="23">
                  <c:v>2019</c:v>
                </c:pt>
                <c:pt idx="24">
                  <c:v>2020</c:v>
                </c:pt>
                <c:pt idx="25">
                  <c:v>2021</c:v>
                </c:pt>
                <c:pt idx="26">
                  <c:v>2022</c:v>
                </c:pt>
                <c:pt idx="27">
                  <c:v>2023</c:v>
                </c:pt>
                <c:pt idx="28">
                  <c:v>2024</c:v>
                </c:pt>
              </c:numCache>
            </c:numRef>
          </c:xVal>
          <c:yVal>
            <c:numRef>
              <c:f>'overleving juv'!$G$78:$AH$78</c:f>
              <c:numCache>
                <c:formatCode>0.00</c:formatCode>
                <c:ptCount val="28"/>
                <c:pt idx="0">
                  <c:v>9.0044280000000004E-2</c:v>
                </c:pt>
                <c:pt idx="1">
                  <c:v>0.12691768571428572</c:v>
                </c:pt>
                <c:pt idx="2">
                  <c:v>0.110845675</c:v>
                </c:pt>
                <c:pt idx="3">
                  <c:v>0.1052821</c:v>
                </c:pt>
                <c:pt idx="4">
                  <c:v>0.13781373999999999</c:v>
                </c:pt>
                <c:pt idx="5">
                  <c:v>0.12282955000000001</c:v>
                </c:pt>
                <c:pt idx="6">
                  <c:v>0.17321777142857142</c:v>
                </c:pt>
                <c:pt idx="7">
                  <c:v>0.13180846666666665</c:v>
                </c:pt>
                <c:pt idx="8">
                  <c:v>6.7268700000000001E-2</c:v>
                </c:pt>
                <c:pt idx="9">
                  <c:v>0.10507337999999999</c:v>
                </c:pt>
                <c:pt idx="10">
                  <c:v>0.12179968333333334</c:v>
                </c:pt>
                <c:pt idx="11">
                  <c:v>0.10056071428571429</c:v>
                </c:pt>
                <c:pt idx="12">
                  <c:v>0.12698046666666665</c:v>
                </c:pt>
                <c:pt idx="13">
                  <c:v>0.14558674285714285</c:v>
                </c:pt>
                <c:pt idx="14">
                  <c:v>0.14525033333333334</c:v>
                </c:pt>
                <c:pt idx="15">
                  <c:v>0.10406194285714286</c:v>
                </c:pt>
                <c:pt idx="16">
                  <c:v>0.16643205714285716</c:v>
                </c:pt>
                <c:pt idx="17">
                  <c:v>0.22267828333333337</c:v>
                </c:pt>
                <c:pt idx="18">
                  <c:v>0.16113381250000003</c:v>
                </c:pt>
                <c:pt idx="19">
                  <c:v>0.10543212857142857</c:v>
                </c:pt>
                <c:pt idx="20">
                  <c:v>0.13495018750000001</c:v>
                </c:pt>
                <c:pt idx="21">
                  <c:v>9.7958528571428574E-2</c:v>
                </c:pt>
                <c:pt idx="22">
                  <c:v>0.11764924000000002</c:v>
                </c:pt>
                <c:pt idx="23">
                  <c:v>0.13815092857142858</c:v>
                </c:pt>
                <c:pt idx="24">
                  <c:v>0.13625332857142855</c:v>
                </c:pt>
                <c:pt idx="25">
                  <c:v>0.12225121428571428</c:v>
                </c:pt>
                <c:pt idx="26">
                  <c:v>0.12227762857142856</c:v>
                </c:pt>
                <c:pt idx="27">
                  <c:v>0.10310774285714287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2F0-42B1-B1A4-D97C1F41F6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99775952"/>
        <c:axId val="699782224"/>
      </c:scatterChart>
      <c:valAx>
        <c:axId val="699775952"/>
        <c:scaling>
          <c:orientation val="minMax"/>
          <c:max val="2023"/>
          <c:min val="1996"/>
        </c:scaling>
        <c:delete val="0"/>
        <c:axPos val="b"/>
        <c:numFmt formatCode="General" sourceLinked="1"/>
        <c:majorTickMark val="out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699782224"/>
        <c:crosses val="autoZero"/>
        <c:crossBetween val="midCat"/>
        <c:majorUnit val="3"/>
        <c:minorUnit val="1"/>
      </c:valAx>
      <c:valAx>
        <c:axId val="699782224"/>
        <c:scaling>
          <c:orientation val="minMax"/>
          <c:max val="0.30000000000000004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l-NL"/>
                  <a:t>jaarlijkse</a:t>
                </a:r>
                <a:r>
                  <a:rPr lang="nl-NL" baseline="0"/>
                  <a:t> overlevingskans</a:t>
                </a:r>
                <a:endParaRPr lang="nl-NL"/>
              </a:p>
            </c:rich>
          </c:tx>
          <c:layout>
            <c:manualLayout>
              <c:xMode val="edge"/>
              <c:yMode val="edge"/>
              <c:x val="1.5673884514435694E-2"/>
              <c:y val="0.25975724650139259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699775952"/>
        <c:crosses val="autoZero"/>
        <c:crossBetween val="midCat"/>
        <c:majorUnit val="0.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1427034120734908"/>
          <c:y val="0.15456353079831964"/>
          <c:w val="0.39274044511559353"/>
          <c:h val="0.20744645211359602"/>
        </c:manualLayout>
      </c:layout>
      <c:overlay val="0"/>
      <c:txPr>
        <a:bodyPr/>
        <a:lstStyle/>
        <a:p>
          <a:pPr>
            <a:defRPr sz="500"/>
          </a:pPr>
          <a:endParaRPr lang="nl-NL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4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NL"/>
    </a:p>
  </c:txPr>
  <c:printSettings>
    <c:headerFooter alignWithMargins="0"/>
    <c:pageMargins b="1" l="0.75" r="0.75" t="1" header="0.5" footer="0.5"/>
    <c:pageSetup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nl-NL"/>
              <a:t>Heggenmus
reproductie</a:t>
            </a:r>
          </a:p>
        </c:rich>
      </c:tx>
      <c:layout>
        <c:manualLayout>
          <c:xMode val="edge"/>
          <c:yMode val="edge"/>
          <c:x val="0.38244569258194261"/>
          <c:y val="1.98411443111095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622307023908701"/>
          <c:y val="0.15476250450499326"/>
          <c:w val="0.78167817759981373"/>
          <c:h val="0.73809809840842944"/>
        </c:manualLayout>
      </c:layout>
      <c:scatterChart>
        <c:scatterStyle val="lineMarker"/>
        <c:varyColors val="0"/>
        <c:ser>
          <c:idx val="0"/>
          <c:order val="0"/>
          <c:tx>
            <c:v>index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Pt>
            <c:idx val="0"/>
            <c:marker>
              <c:spPr>
                <a:solidFill>
                  <a:schemeClr val="bg1">
                    <a:lumMod val="65000"/>
                  </a:schemeClr>
                </a:solidFill>
                <a:ln>
                  <a:solidFill>
                    <a:srgbClr val="000000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DE09-4EB7-A1DB-E2B62F331071}"/>
              </c:ext>
            </c:extLst>
          </c:dPt>
          <c:dPt>
            <c:idx val="1"/>
            <c:marker>
              <c:spPr>
                <a:solidFill>
                  <a:schemeClr val="bg1">
                    <a:lumMod val="65000"/>
                  </a:schemeClr>
                </a:solidFill>
                <a:ln>
                  <a:solidFill>
                    <a:srgbClr val="000000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DE09-4EB7-A1DB-E2B62F331071}"/>
              </c:ext>
            </c:extLst>
          </c:dPt>
          <c:xVal>
            <c:numRef>
              <c:f>reproductie!$E$2:$AI$2</c:f>
              <c:numCache>
                <c:formatCode>General</c:formatCode>
                <c:ptCount val="31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  <c:pt idx="25">
                  <c:v>2019</c:v>
                </c:pt>
                <c:pt idx="26">
                  <c:v>2020</c:v>
                </c:pt>
                <c:pt idx="27">
                  <c:v>2021</c:v>
                </c:pt>
                <c:pt idx="28">
                  <c:v>2022</c:v>
                </c:pt>
                <c:pt idx="29">
                  <c:v>2023</c:v>
                </c:pt>
                <c:pt idx="30">
                  <c:v>2024</c:v>
                </c:pt>
              </c:numCache>
            </c:numRef>
          </c:xVal>
          <c:yVal>
            <c:numRef>
              <c:f>reproductie!$E$9:$AI$9</c:f>
              <c:numCache>
                <c:formatCode>0.00</c:formatCode>
                <c:ptCount val="31"/>
                <c:pt idx="0">
                  <c:v>0.50609932684182801</c:v>
                </c:pt>
                <c:pt idx="1">
                  <c:v>0.29942307051099298</c:v>
                </c:pt>
                <c:pt idx="2">
                  <c:v>0.47020798841431899</c:v>
                </c:pt>
                <c:pt idx="3">
                  <c:v>0.38881774590073098</c:v>
                </c:pt>
                <c:pt idx="4">
                  <c:v>0.39562088850849397</c:v>
                </c:pt>
                <c:pt idx="5">
                  <c:v>0.37472161533015103</c:v>
                </c:pt>
                <c:pt idx="6">
                  <c:v>0.34392070087467402</c:v>
                </c:pt>
                <c:pt idx="7">
                  <c:v>0.31928325467836199</c:v>
                </c:pt>
                <c:pt idx="8">
                  <c:v>0.34846673424397001</c:v>
                </c:pt>
                <c:pt idx="9">
                  <c:v>0.32349242921190002</c:v>
                </c:pt>
                <c:pt idx="10">
                  <c:v>0.34839773730074303</c:v>
                </c:pt>
                <c:pt idx="11">
                  <c:v>0.41688223799458302</c:v>
                </c:pt>
                <c:pt idx="12">
                  <c:v>0.28201335381720899</c:v>
                </c:pt>
                <c:pt idx="13">
                  <c:v>0.25539948303148402</c:v>
                </c:pt>
                <c:pt idx="14">
                  <c:v>0.31401040693160098</c:v>
                </c:pt>
                <c:pt idx="15">
                  <c:v>0.36349561543095599</c:v>
                </c:pt>
                <c:pt idx="16">
                  <c:v>0.253078859673529</c:v>
                </c:pt>
                <c:pt idx="17">
                  <c:v>0.26802696370122697</c:v>
                </c:pt>
                <c:pt idx="18">
                  <c:v>0.28779079532929103</c:v>
                </c:pt>
                <c:pt idx="19">
                  <c:v>0.23127516077287699</c:v>
                </c:pt>
                <c:pt idx="20">
                  <c:v>0.42205979085535</c:v>
                </c:pt>
                <c:pt idx="21">
                  <c:v>0.26797448092920001</c:v>
                </c:pt>
                <c:pt idx="22">
                  <c:v>0.27263088907059002</c:v>
                </c:pt>
                <c:pt idx="23">
                  <c:v>0.29568145541588198</c:v>
                </c:pt>
                <c:pt idx="24">
                  <c:v>0.29410521393627997</c:v>
                </c:pt>
                <c:pt idx="25">
                  <c:v>0.31036877600129398</c:v>
                </c:pt>
                <c:pt idx="26">
                  <c:v>0.259649444329902</c:v>
                </c:pt>
                <c:pt idx="27">
                  <c:v>0.211997152963978</c:v>
                </c:pt>
                <c:pt idx="28">
                  <c:v>0.35017014544448299</c:v>
                </c:pt>
                <c:pt idx="29">
                  <c:v>0.32062242575251299</c:v>
                </c:pt>
                <c:pt idx="30">
                  <c:v>0.245141348343551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E09-4EB7-A1DB-E2B62F331071}"/>
            </c:ext>
          </c:extLst>
        </c:ser>
        <c:ser>
          <c:idx val="1"/>
          <c:order val="1"/>
          <c:spPr>
            <a:ln w="3175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reproductie!$E$2:$AI$2</c:f>
              <c:numCache>
                <c:formatCode>General</c:formatCode>
                <c:ptCount val="31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  <c:pt idx="25">
                  <c:v>2019</c:v>
                </c:pt>
                <c:pt idx="26">
                  <c:v>2020</c:v>
                </c:pt>
                <c:pt idx="27">
                  <c:v>2021</c:v>
                </c:pt>
                <c:pt idx="28">
                  <c:v>2022</c:v>
                </c:pt>
                <c:pt idx="29">
                  <c:v>2023</c:v>
                </c:pt>
                <c:pt idx="30">
                  <c:v>2024</c:v>
                </c:pt>
              </c:numCache>
            </c:numRef>
          </c:xVal>
          <c:yVal>
            <c:numRef>
              <c:f>reproductie!$E$10:$AI$10</c:f>
              <c:numCache>
                <c:formatCode>0.00</c:formatCode>
                <c:ptCount val="31"/>
                <c:pt idx="0">
                  <c:v>0.17731865988217399</c:v>
                </c:pt>
                <c:pt idx="1">
                  <c:v>0.13045930104692199</c:v>
                </c:pt>
                <c:pt idx="2">
                  <c:v>0.21118412610566101</c:v>
                </c:pt>
                <c:pt idx="3">
                  <c:v>0.18001548676531701</c:v>
                </c:pt>
                <c:pt idx="4">
                  <c:v>0.18557905201886099</c:v>
                </c:pt>
                <c:pt idx="5">
                  <c:v>0.17582675618152099</c:v>
                </c:pt>
                <c:pt idx="6">
                  <c:v>0.16404806865288099</c:v>
                </c:pt>
                <c:pt idx="7">
                  <c:v>0.15111863736112099</c:v>
                </c:pt>
                <c:pt idx="8">
                  <c:v>0.16553050741718101</c:v>
                </c:pt>
                <c:pt idx="9">
                  <c:v>0.15406515506024701</c:v>
                </c:pt>
                <c:pt idx="10">
                  <c:v>0.16617956773029899</c:v>
                </c:pt>
                <c:pt idx="11">
                  <c:v>0.20056249395879799</c:v>
                </c:pt>
                <c:pt idx="12">
                  <c:v>0.13428563830645801</c:v>
                </c:pt>
                <c:pt idx="13">
                  <c:v>0.122026731979285</c:v>
                </c:pt>
                <c:pt idx="14">
                  <c:v>0.151760938818643</c:v>
                </c:pt>
                <c:pt idx="15">
                  <c:v>0.17410090761814501</c:v>
                </c:pt>
                <c:pt idx="16">
                  <c:v>0.121871627209841</c:v>
                </c:pt>
                <c:pt idx="17">
                  <c:v>0.12666592069045399</c:v>
                </c:pt>
                <c:pt idx="18">
                  <c:v>0.136019656111076</c:v>
                </c:pt>
                <c:pt idx="19">
                  <c:v>0.109965286300875</c:v>
                </c:pt>
                <c:pt idx="20">
                  <c:v>0.20356204586197299</c:v>
                </c:pt>
                <c:pt idx="21">
                  <c:v>0.12902710718638699</c:v>
                </c:pt>
                <c:pt idx="22">
                  <c:v>0.13148590413835901</c:v>
                </c:pt>
                <c:pt idx="23">
                  <c:v>0.14177972352085</c:v>
                </c:pt>
                <c:pt idx="24">
                  <c:v>0.14042997404372501</c:v>
                </c:pt>
                <c:pt idx="25">
                  <c:v>0.14797267816592799</c:v>
                </c:pt>
                <c:pt idx="26">
                  <c:v>0.123463515152768</c:v>
                </c:pt>
                <c:pt idx="27">
                  <c:v>9.9014907409627206E-2</c:v>
                </c:pt>
                <c:pt idx="28">
                  <c:v>0.16217417642746301</c:v>
                </c:pt>
                <c:pt idx="29">
                  <c:v>0.14977831594685601</c:v>
                </c:pt>
                <c:pt idx="30">
                  <c:v>0.11187761222487699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E09-4EB7-A1DB-E2B62F331071}"/>
            </c:ext>
          </c:extLst>
        </c:ser>
        <c:ser>
          <c:idx val="2"/>
          <c:order val="2"/>
          <c:spPr>
            <a:ln w="3175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reproductie!$E$2:$AI$2</c:f>
              <c:numCache>
                <c:formatCode>General</c:formatCode>
                <c:ptCount val="31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  <c:pt idx="25">
                  <c:v>2019</c:v>
                </c:pt>
                <c:pt idx="26">
                  <c:v>2020</c:v>
                </c:pt>
                <c:pt idx="27">
                  <c:v>2021</c:v>
                </c:pt>
                <c:pt idx="28">
                  <c:v>2022</c:v>
                </c:pt>
                <c:pt idx="29">
                  <c:v>2023</c:v>
                </c:pt>
                <c:pt idx="30">
                  <c:v>2024</c:v>
                </c:pt>
              </c:numCache>
            </c:numRef>
          </c:xVal>
          <c:yVal>
            <c:numRef>
              <c:f>reproductie!$E$11:$AI$11</c:f>
              <c:numCache>
                <c:formatCode>0.00</c:formatCode>
                <c:ptCount val="31"/>
                <c:pt idx="0">
                  <c:v>1.45700737757343</c:v>
                </c:pt>
                <c:pt idx="1">
                  <c:v>0.65472137893802496</c:v>
                </c:pt>
                <c:pt idx="2">
                  <c:v>0.993950555387354</c:v>
                </c:pt>
                <c:pt idx="3">
                  <c:v>0.79223049014626501</c:v>
                </c:pt>
                <c:pt idx="4">
                  <c:v>0.79364694891506005</c:v>
                </c:pt>
                <c:pt idx="5">
                  <c:v>0.75136148422982196</c:v>
                </c:pt>
                <c:pt idx="6">
                  <c:v>0.67599669350749203</c:v>
                </c:pt>
                <c:pt idx="7">
                  <c:v>0.63338647309213802</c:v>
                </c:pt>
                <c:pt idx="8">
                  <c:v>0.68838097467901305</c:v>
                </c:pt>
                <c:pt idx="9">
                  <c:v>0.63683975458515496</c:v>
                </c:pt>
                <c:pt idx="10">
                  <c:v>0.68474443774344196</c:v>
                </c:pt>
                <c:pt idx="11">
                  <c:v>0.81123955037141104</c:v>
                </c:pt>
                <c:pt idx="12">
                  <c:v>0.55504623971236799</c:v>
                </c:pt>
                <c:pt idx="13">
                  <c:v>0.50050593482130101</c:v>
                </c:pt>
                <c:pt idx="14">
                  <c:v>0.60731527888270098</c:v>
                </c:pt>
                <c:pt idx="15">
                  <c:v>0.711031754480834</c:v>
                </c:pt>
                <c:pt idx="16">
                  <c:v>0.49129364044357499</c:v>
                </c:pt>
                <c:pt idx="17">
                  <c:v>0.532317537915038</c:v>
                </c:pt>
                <c:pt idx="18">
                  <c:v>0.57151944618481099</c:v>
                </c:pt>
                <c:pt idx="19">
                  <c:v>0.455925471495496</c:v>
                </c:pt>
                <c:pt idx="20">
                  <c:v>0.81895759241892196</c:v>
                </c:pt>
                <c:pt idx="21">
                  <c:v>0.52048145630042297</c:v>
                </c:pt>
                <c:pt idx="22">
                  <c:v>0.52846418705010001</c:v>
                </c:pt>
                <c:pt idx="23">
                  <c:v>0.57725548873155996</c:v>
                </c:pt>
                <c:pt idx="24">
                  <c:v>0.57687095084366202</c:v>
                </c:pt>
                <c:pt idx="25">
                  <c:v>0.61031007021016404</c:v>
                </c:pt>
                <c:pt idx="26">
                  <c:v>0.51185676293902105</c:v>
                </c:pt>
                <c:pt idx="27">
                  <c:v>0.42664574186816501</c:v>
                </c:pt>
                <c:pt idx="28">
                  <c:v>0.71288025408005595</c:v>
                </c:pt>
                <c:pt idx="29">
                  <c:v>0.64597386990549899</c:v>
                </c:pt>
                <c:pt idx="30">
                  <c:v>0.50696610556853094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E09-4EB7-A1DB-E2B62F3310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99712448"/>
        <c:axId val="699706176"/>
      </c:scatterChart>
      <c:valAx>
        <c:axId val="699712448"/>
        <c:scaling>
          <c:orientation val="minMax"/>
          <c:max val="2024"/>
          <c:min val="1996"/>
        </c:scaling>
        <c:delete val="0"/>
        <c:axPos val="b"/>
        <c:numFmt formatCode="General" sourceLinked="1"/>
        <c:majorTickMark val="out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699706176"/>
        <c:crosses val="autoZero"/>
        <c:crossBetween val="midCat"/>
        <c:majorUnit val="3"/>
        <c:minorUnit val="1"/>
      </c:valAx>
      <c:valAx>
        <c:axId val="699706176"/>
        <c:scaling>
          <c:orientation val="minMax"/>
          <c:max val="1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l-NL"/>
                  <a:t>reproductie-index</a:t>
                </a:r>
              </a:p>
            </c:rich>
          </c:tx>
          <c:layout>
            <c:manualLayout>
              <c:xMode val="edge"/>
              <c:yMode val="edge"/>
              <c:x val="1.5673859880142971E-2"/>
              <c:y val="0.34127107474011165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699712448"/>
        <c:crosses val="autoZero"/>
        <c:crossBetween val="midCat"/>
        <c:majorUnit val="0.2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4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NL"/>
    </a:p>
  </c:txPr>
  <c:printSettings>
    <c:headerFooter alignWithMargins="0"/>
    <c:pageMargins b="1" l="0.75" r="0.75" t="1" header="0.5" footer="0.5"/>
    <c:pageSetup orientation="landscape"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nl-NL"/>
              <a:t>habitatgroepen
overleving adult</a:t>
            </a:r>
          </a:p>
        </c:rich>
      </c:tx>
      <c:layout>
        <c:manualLayout>
          <c:xMode val="edge"/>
          <c:yMode val="edge"/>
          <c:x val="0.38244569258194261"/>
          <c:y val="1.98411443111095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622307023908701"/>
          <c:y val="0.15476250450499326"/>
          <c:w val="0.78167817759981373"/>
          <c:h val="0.73809809840842944"/>
        </c:manualLayout>
      </c:layout>
      <c:scatterChart>
        <c:scatterStyle val="lineMarker"/>
        <c:varyColors val="0"/>
        <c:ser>
          <c:idx val="0"/>
          <c:order val="0"/>
          <c:tx>
            <c:v>bos en park</c:v>
          </c:tx>
          <c:spPr>
            <a:ln w="12700">
              <a:solidFill>
                <a:schemeClr val="accent6">
                  <a:lumMod val="75000"/>
                </a:schemeClr>
              </a:solidFill>
              <a:prstDash val="solid"/>
            </a:ln>
          </c:spPr>
          <c:marker>
            <c:symbol val="circle"/>
            <c:size val="5"/>
            <c:spPr>
              <a:solidFill>
                <a:schemeClr val="accent6">
                  <a:lumMod val="75000"/>
                </a:schemeClr>
              </a:solidFill>
              <a:ln>
                <a:solidFill>
                  <a:schemeClr val="accent6">
                    <a:lumMod val="75000"/>
                  </a:schemeClr>
                </a:solidFill>
                <a:prstDash val="solid"/>
              </a:ln>
            </c:spPr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11D-489E-96F1-E15A2BA6E7E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11D-489E-96F1-E15A2BA6E7EC}"/>
              </c:ext>
            </c:extLst>
          </c:dPt>
          <c:xVal>
            <c:numRef>
              <c:f>reproductie!$G$2:$AI$2</c:f>
              <c:numCache>
                <c:formatCode>General</c:formatCode>
                <c:ptCount val="29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  <c:pt idx="23">
                  <c:v>2019</c:v>
                </c:pt>
                <c:pt idx="24">
                  <c:v>2020</c:v>
                </c:pt>
                <c:pt idx="25">
                  <c:v>2021</c:v>
                </c:pt>
                <c:pt idx="26">
                  <c:v>2022</c:v>
                </c:pt>
                <c:pt idx="27">
                  <c:v>2023</c:v>
                </c:pt>
                <c:pt idx="28">
                  <c:v>2024</c:v>
                </c:pt>
              </c:numCache>
            </c:numRef>
          </c:xVal>
          <c:yVal>
            <c:numRef>
              <c:f>'overleving ad'!$G$85:$AH$85</c:f>
              <c:numCache>
                <c:formatCode>0.00</c:formatCode>
                <c:ptCount val="28"/>
                <c:pt idx="0">
                  <c:v>0.35760056999999995</c:v>
                </c:pt>
                <c:pt idx="1">
                  <c:v>0.41471854444444445</c:v>
                </c:pt>
                <c:pt idx="2">
                  <c:v>0.38136950000000003</c:v>
                </c:pt>
                <c:pt idx="3">
                  <c:v>0.36562769000000001</c:v>
                </c:pt>
                <c:pt idx="4">
                  <c:v>0.35525265555555552</c:v>
                </c:pt>
                <c:pt idx="5">
                  <c:v>0.45364798000000006</c:v>
                </c:pt>
                <c:pt idx="6">
                  <c:v>0.39865877777777775</c:v>
                </c:pt>
                <c:pt idx="7">
                  <c:v>0.45818129000000002</c:v>
                </c:pt>
                <c:pt idx="8">
                  <c:v>0.32262718888888892</c:v>
                </c:pt>
                <c:pt idx="9">
                  <c:v>0.31600195000000009</c:v>
                </c:pt>
                <c:pt idx="10">
                  <c:v>0.38696083333333331</c:v>
                </c:pt>
                <c:pt idx="11">
                  <c:v>0.46617593000000002</c:v>
                </c:pt>
                <c:pt idx="12">
                  <c:v>0.30738969999999999</c:v>
                </c:pt>
                <c:pt idx="13">
                  <c:v>0.36758151111111109</c:v>
                </c:pt>
                <c:pt idx="14">
                  <c:v>0.40936289000000003</c:v>
                </c:pt>
                <c:pt idx="15">
                  <c:v>0.39273109</c:v>
                </c:pt>
                <c:pt idx="16">
                  <c:v>0.38668109000000001</c:v>
                </c:pt>
                <c:pt idx="17">
                  <c:v>0.42988305555555556</c:v>
                </c:pt>
                <c:pt idx="18">
                  <c:v>0.45358670000000006</c:v>
                </c:pt>
                <c:pt idx="19">
                  <c:v>0.40965581999999995</c:v>
                </c:pt>
                <c:pt idx="20">
                  <c:v>0.47451420999999999</c:v>
                </c:pt>
                <c:pt idx="21">
                  <c:v>0.39261020999999996</c:v>
                </c:pt>
                <c:pt idx="22">
                  <c:v>0.44466186666666668</c:v>
                </c:pt>
                <c:pt idx="23">
                  <c:v>0.45527996000000004</c:v>
                </c:pt>
                <c:pt idx="24">
                  <c:v>0.37957390000000002</c:v>
                </c:pt>
                <c:pt idx="25">
                  <c:v>0.45039771000000001</c:v>
                </c:pt>
                <c:pt idx="26">
                  <c:v>0.44405503333333335</c:v>
                </c:pt>
                <c:pt idx="27">
                  <c:v>0.37103336666666675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11D-489E-96F1-E15A2BA6E7EC}"/>
            </c:ext>
          </c:extLst>
        </c:ser>
        <c:ser>
          <c:idx val="1"/>
          <c:order val="1"/>
          <c:tx>
            <c:v>struweel</c:v>
          </c:tx>
          <c:spPr>
            <a:ln w="15875">
              <a:solidFill>
                <a:schemeClr val="accent3">
                  <a:lumMod val="75000"/>
                </a:schemeClr>
              </a:solidFill>
            </a:ln>
          </c:spPr>
          <c:marker>
            <c:symbol val="circle"/>
            <c:size val="5"/>
            <c:spPr>
              <a:solidFill>
                <a:schemeClr val="accent3">
                  <a:lumMod val="75000"/>
                </a:schemeClr>
              </a:solidFill>
              <a:ln>
                <a:solidFill>
                  <a:schemeClr val="accent3">
                    <a:lumMod val="75000"/>
                  </a:schemeClr>
                </a:solidFill>
              </a:ln>
            </c:spPr>
          </c:marker>
          <c:xVal>
            <c:numRef>
              <c:f>reproductie!$G$2:$AI$2</c:f>
              <c:numCache>
                <c:formatCode>General</c:formatCode>
                <c:ptCount val="29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  <c:pt idx="23">
                  <c:v>2019</c:v>
                </c:pt>
                <c:pt idx="24">
                  <c:v>2020</c:v>
                </c:pt>
                <c:pt idx="25">
                  <c:v>2021</c:v>
                </c:pt>
                <c:pt idx="26">
                  <c:v>2022</c:v>
                </c:pt>
                <c:pt idx="27">
                  <c:v>2023</c:v>
                </c:pt>
                <c:pt idx="28">
                  <c:v>2024</c:v>
                </c:pt>
              </c:numCache>
            </c:numRef>
          </c:xVal>
          <c:yVal>
            <c:numRef>
              <c:f>'overleving ad'!$G$83:$AH$83</c:f>
              <c:numCache>
                <c:formatCode>0.00</c:formatCode>
                <c:ptCount val="28"/>
                <c:pt idx="0">
                  <c:v>0.33356038000000005</c:v>
                </c:pt>
                <c:pt idx="1">
                  <c:v>0.38692756</c:v>
                </c:pt>
                <c:pt idx="2">
                  <c:v>0.45788908</c:v>
                </c:pt>
                <c:pt idx="3">
                  <c:v>0.34213685999999999</c:v>
                </c:pt>
                <c:pt idx="4">
                  <c:v>0.36851316000000001</c:v>
                </c:pt>
                <c:pt idx="5">
                  <c:v>0.37328008000000001</c:v>
                </c:pt>
                <c:pt idx="6">
                  <c:v>0.36770164</c:v>
                </c:pt>
                <c:pt idx="7">
                  <c:v>0.54443971999999996</c:v>
                </c:pt>
                <c:pt idx="8">
                  <c:v>0.34908901999999997</c:v>
                </c:pt>
                <c:pt idx="9">
                  <c:v>0.42695658000000003</c:v>
                </c:pt>
                <c:pt idx="10">
                  <c:v>0.40322912000000005</c:v>
                </c:pt>
                <c:pt idx="11">
                  <c:v>0.43737694000000005</c:v>
                </c:pt>
                <c:pt idx="12">
                  <c:v>0.39581676000000005</c:v>
                </c:pt>
                <c:pt idx="13">
                  <c:v>0.45786017999999995</c:v>
                </c:pt>
                <c:pt idx="14">
                  <c:v>0.45579860000000005</c:v>
                </c:pt>
                <c:pt idx="15">
                  <c:v>0.37382413999999997</c:v>
                </c:pt>
                <c:pt idx="16">
                  <c:v>0.38376763999999997</c:v>
                </c:pt>
                <c:pt idx="17">
                  <c:v>0.41852608000000008</c:v>
                </c:pt>
                <c:pt idx="18">
                  <c:v>0.43930603999999995</c:v>
                </c:pt>
                <c:pt idx="19">
                  <c:v>0.39557254000000003</c:v>
                </c:pt>
                <c:pt idx="20">
                  <c:v>0.47703488000000005</c:v>
                </c:pt>
                <c:pt idx="21">
                  <c:v>0.38922024000000005</c:v>
                </c:pt>
                <c:pt idx="22">
                  <c:v>0.41370404</c:v>
                </c:pt>
                <c:pt idx="23">
                  <c:v>0.41673067999999996</c:v>
                </c:pt>
                <c:pt idx="24">
                  <c:v>0.36582574000000001</c:v>
                </c:pt>
                <c:pt idx="25">
                  <c:v>0.35760979999999998</c:v>
                </c:pt>
                <c:pt idx="26">
                  <c:v>0.46291098000000003</c:v>
                </c:pt>
                <c:pt idx="27">
                  <c:v>0.35493406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11D-489E-96F1-E15A2BA6E7EC}"/>
            </c:ext>
          </c:extLst>
        </c:ser>
        <c:ser>
          <c:idx val="2"/>
          <c:order val="2"/>
          <c:tx>
            <c:v>moeras</c:v>
          </c:tx>
          <c:spPr>
            <a:ln w="15875">
              <a:solidFill>
                <a:srgbClr val="0000CC"/>
              </a:solidFill>
            </a:ln>
          </c:spPr>
          <c:marker>
            <c:symbol val="circle"/>
            <c:size val="5"/>
            <c:spPr>
              <a:solidFill>
                <a:srgbClr val="0000CC"/>
              </a:solidFill>
              <a:ln>
                <a:solidFill>
                  <a:srgbClr val="0000CC"/>
                </a:solidFill>
              </a:ln>
            </c:spPr>
          </c:marker>
          <c:xVal>
            <c:numRef>
              <c:f>reproductie!$G$2:$AI$2</c:f>
              <c:numCache>
                <c:formatCode>General</c:formatCode>
                <c:ptCount val="29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  <c:pt idx="23">
                  <c:v>2019</c:v>
                </c:pt>
                <c:pt idx="24">
                  <c:v>2020</c:v>
                </c:pt>
                <c:pt idx="25">
                  <c:v>2021</c:v>
                </c:pt>
                <c:pt idx="26">
                  <c:v>2022</c:v>
                </c:pt>
                <c:pt idx="27">
                  <c:v>2023</c:v>
                </c:pt>
                <c:pt idx="28">
                  <c:v>2024</c:v>
                </c:pt>
              </c:numCache>
            </c:numRef>
          </c:xVal>
          <c:yVal>
            <c:numRef>
              <c:f>'overleving ad'!$G$81:$AH$81</c:f>
              <c:numCache>
                <c:formatCode>0.00</c:formatCode>
                <c:ptCount val="28"/>
                <c:pt idx="0">
                  <c:v>0.3608509333333334</c:v>
                </c:pt>
                <c:pt idx="1">
                  <c:v>0.40359823333333339</c:v>
                </c:pt>
                <c:pt idx="2">
                  <c:v>0.4384208</c:v>
                </c:pt>
                <c:pt idx="3">
                  <c:v>0.41388924999999999</c:v>
                </c:pt>
                <c:pt idx="4">
                  <c:v>0.36260338333333331</c:v>
                </c:pt>
                <c:pt idx="5">
                  <c:v>0.39671336666666662</c:v>
                </c:pt>
                <c:pt idx="6">
                  <c:v>0.44756303333333336</c:v>
                </c:pt>
                <c:pt idx="7">
                  <c:v>0.42569898333333328</c:v>
                </c:pt>
                <c:pt idx="8">
                  <c:v>0.33622596666666665</c:v>
                </c:pt>
                <c:pt idx="9">
                  <c:v>0.43298062000000004</c:v>
                </c:pt>
                <c:pt idx="10">
                  <c:v>0.40251893333333338</c:v>
                </c:pt>
                <c:pt idx="11">
                  <c:v>0.41405593333333335</c:v>
                </c:pt>
                <c:pt idx="12">
                  <c:v>0.37924811666666663</c:v>
                </c:pt>
                <c:pt idx="13">
                  <c:v>0.39675544999999995</c:v>
                </c:pt>
                <c:pt idx="14">
                  <c:v>0.48657851999999996</c:v>
                </c:pt>
                <c:pt idx="15">
                  <c:v>0.33421201666666667</c:v>
                </c:pt>
                <c:pt idx="16">
                  <c:v>0.40994924999999999</c:v>
                </c:pt>
                <c:pt idx="17">
                  <c:v>0.40462759999999998</c:v>
                </c:pt>
                <c:pt idx="18">
                  <c:v>0.39695986666666672</c:v>
                </c:pt>
                <c:pt idx="19">
                  <c:v>0.37194381666666665</c:v>
                </c:pt>
                <c:pt idx="20">
                  <c:v>0.47269824999999993</c:v>
                </c:pt>
                <c:pt idx="21">
                  <c:v>0.33973493333333343</c:v>
                </c:pt>
                <c:pt idx="22">
                  <c:v>0.45255663333333335</c:v>
                </c:pt>
                <c:pt idx="23">
                  <c:v>0.46013608333333328</c:v>
                </c:pt>
                <c:pt idx="24">
                  <c:v>0.40434431666666665</c:v>
                </c:pt>
                <c:pt idx="25">
                  <c:v>0.3469704666666667</c:v>
                </c:pt>
                <c:pt idx="26">
                  <c:v>0.42847208333333331</c:v>
                </c:pt>
                <c:pt idx="27">
                  <c:v>0.38933348333333334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11D-489E-96F1-E15A2BA6E7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99778696"/>
        <c:axId val="699784576"/>
      </c:scatterChart>
      <c:valAx>
        <c:axId val="699778696"/>
        <c:scaling>
          <c:orientation val="minMax"/>
          <c:max val="2023"/>
          <c:min val="1996"/>
        </c:scaling>
        <c:delete val="0"/>
        <c:axPos val="b"/>
        <c:numFmt formatCode="General" sourceLinked="1"/>
        <c:majorTickMark val="out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699784576"/>
        <c:crosses val="autoZero"/>
        <c:crossBetween val="midCat"/>
        <c:majorUnit val="3"/>
        <c:minorUnit val="1"/>
      </c:valAx>
      <c:valAx>
        <c:axId val="699784576"/>
        <c:scaling>
          <c:orientation val="minMax"/>
          <c:max val="0.60000000000000009"/>
          <c:min val="0.2"/>
        </c:scaling>
        <c:delete val="0"/>
        <c:axPos val="l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l-NL"/>
                  <a:t>jaarlijkse</a:t>
                </a:r>
                <a:r>
                  <a:rPr lang="nl-NL" baseline="0"/>
                  <a:t> overlevingskans</a:t>
                </a:r>
                <a:endParaRPr lang="nl-NL"/>
              </a:p>
            </c:rich>
          </c:tx>
          <c:layout>
            <c:manualLayout>
              <c:xMode val="edge"/>
              <c:yMode val="edge"/>
              <c:x val="1.9840551181102364E-2"/>
              <c:y val="0.25393483019862689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699778696"/>
        <c:crosses val="autoZero"/>
        <c:crossBetween val="midCat"/>
        <c:majorUnit val="0.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314877934778701"/>
          <c:y val="0.67474892084770388"/>
          <c:w val="0.29859454212059111"/>
          <c:h val="0.19967703761547709"/>
        </c:manualLayout>
      </c:layout>
      <c:overlay val="1"/>
      <c:txPr>
        <a:bodyPr/>
        <a:lstStyle/>
        <a:p>
          <a:pPr>
            <a:defRPr sz="600"/>
          </a:pPr>
          <a:endParaRPr lang="nl-NL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4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NL"/>
    </a:p>
  </c:txPr>
  <c:printSettings>
    <c:headerFooter alignWithMargins="0"/>
    <c:pageMargins b="1" l="0.75" r="0.75" t="1" header="0.5" footer="0.5"/>
    <c:pageSetup orientation="landscape"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nl-NL"/>
              <a:t>habitatgroepen
overleving juv</a:t>
            </a:r>
          </a:p>
        </c:rich>
      </c:tx>
      <c:layout>
        <c:manualLayout>
          <c:xMode val="edge"/>
          <c:yMode val="edge"/>
          <c:x val="0.38244569258194261"/>
          <c:y val="1.98411443111095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622307023908701"/>
          <c:y val="0.15476250450499326"/>
          <c:w val="0.78167817759981373"/>
          <c:h val="0.73809809840842944"/>
        </c:manualLayout>
      </c:layout>
      <c:scatterChart>
        <c:scatterStyle val="lineMarker"/>
        <c:varyColors val="0"/>
        <c:ser>
          <c:idx val="0"/>
          <c:order val="0"/>
          <c:tx>
            <c:v>bos en park</c:v>
          </c:tx>
          <c:spPr>
            <a:ln w="12700">
              <a:solidFill>
                <a:schemeClr val="accent6">
                  <a:lumMod val="75000"/>
                </a:schemeClr>
              </a:solidFill>
              <a:prstDash val="solid"/>
            </a:ln>
          </c:spPr>
          <c:marker>
            <c:symbol val="circle"/>
            <c:size val="5"/>
            <c:spPr>
              <a:solidFill>
                <a:schemeClr val="accent6">
                  <a:lumMod val="75000"/>
                </a:schemeClr>
              </a:solidFill>
              <a:ln>
                <a:solidFill>
                  <a:schemeClr val="accent6">
                    <a:lumMod val="75000"/>
                  </a:schemeClr>
                </a:solidFill>
                <a:prstDash val="solid"/>
              </a:ln>
            </c:spPr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19C-486E-8F80-1F0FB65835A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19C-486E-8F80-1F0FB65835A5}"/>
              </c:ext>
            </c:extLst>
          </c:dPt>
          <c:xVal>
            <c:numRef>
              <c:f>reproductie!$G$2:$AI$2</c:f>
              <c:numCache>
                <c:formatCode>General</c:formatCode>
                <c:ptCount val="29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  <c:pt idx="23">
                  <c:v>2019</c:v>
                </c:pt>
                <c:pt idx="24">
                  <c:v>2020</c:v>
                </c:pt>
                <c:pt idx="25">
                  <c:v>2021</c:v>
                </c:pt>
                <c:pt idx="26">
                  <c:v>2022</c:v>
                </c:pt>
                <c:pt idx="27">
                  <c:v>2023</c:v>
                </c:pt>
                <c:pt idx="28">
                  <c:v>2024</c:v>
                </c:pt>
              </c:numCache>
            </c:numRef>
          </c:xVal>
          <c:yVal>
            <c:numRef>
              <c:f>'overleving juv'!$G$85:$AI$85</c:f>
              <c:numCache>
                <c:formatCode>0.00</c:formatCode>
                <c:ptCount val="29"/>
                <c:pt idx="0">
                  <c:v>9.0602760000000004E-2</c:v>
                </c:pt>
                <c:pt idx="1">
                  <c:v>0.11283557499999999</c:v>
                </c:pt>
                <c:pt idx="2">
                  <c:v>0.10308218333333334</c:v>
                </c:pt>
                <c:pt idx="3">
                  <c:v>7.773934285714286E-2</c:v>
                </c:pt>
                <c:pt idx="4">
                  <c:v>0.12853382857142856</c:v>
                </c:pt>
                <c:pt idx="5">
                  <c:v>0.11018181666666667</c:v>
                </c:pt>
                <c:pt idx="6">
                  <c:v>0.14164203333333333</c:v>
                </c:pt>
                <c:pt idx="7">
                  <c:v>0.13575515000000002</c:v>
                </c:pt>
                <c:pt idx="8">
                  <c:v>7.2174799999999997E-2</c:v>
                </c:pt>
                <c:pt idx="9">
                  <c:v>0.10485</c:v>
                </c:pt>
                <c:pt idx="10">
                  <c:v>9.7069925000000001E-2</c:v>
                </c:pt>
                <c:pt idx="11">
                  <c:v>8.8892750000000006E-2</c:v>
                </c:pt>
                <c:pt idx="12">
                  <c:v>0.10362642222222222</c:v>
                </c:pt>
                <c:pt idx="13">
                  <c:v>0.13656088749999998</c:v>
                </c:pt>
                <c:pt idx="14">
                  <c:v>0.1370655875</c:v>
                </c:pt>
                <c:pt idx="15">
                  <c:v>9.7714950000000009E-2</c:v>
                </c:pt>
                <c:pt idx="16">
                  <c:v>0.15654766250000002</c:v>
                </c:pt>
                <c:pt idx="17">
                  <c:v>0.17443481999999996</c:v>
                </c:pt>
                <c:pt idx="18">
                  <c:v>0.16688600000000001</c:v>
                </c:pt>
                <c:pt idx="19">
                  <c:v>9.9128475000000008E-2</c:v>
                </c:pt>
                <c:pt idx="20">
                  <c:v>0.11842452000000001</c:v>
                </c:pt>
                <c:pt idx="21">
                  <c:v>0.10156321428571427</c:v>
                </c:pt>
                <c:pt idx="22">
                  <c:v>0.113240275</c:v>
                </c:pt>
                <c:pt idx="23">
                  <c:v>0.11669085999999999</c:v>
                </c:pt>
                <c:pt idx="24">
                  <c:v>0.12632099999999999</c:v>
                </c:pt>
                <c:pt idx="25">
                  <c:v>0.1138021111111111</c:v>
                </c:pt>
                <c:pt idx="26">
                  <c:v>0.10063046666666667</c:v>
                </c:pt>
                <c:pt idx="27">
                  <c:v>0.10788006250000001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19C-486E-8F80-1F0FB65835A5}"/>
            </c:ext>
          </c:extLst>
        </c:ser>
        <c:ser>
          <c:idx val="1"/>
          <c:order val="1"/>
          <c:tx>
            <c:v>struweel</c:v>
          </c:tx>
          <c:spPr>
            <a:ln w="15875">
              <a:solidFill>
                <a:schemeClr val="accent3">
                  <a:lumMod val="75000"/>
                </a:schemeClr>
              </a:solidFill>
            </a:ln>
          </c:spPr>
          <c:marker>
            <c:symbol val="circle"/>
            <c:size val="5"/>
            <c:spPr>
              <a:solidFill>
                <a:schemeClr val="accent3">
                  <a:lumMod val="75000"/>
                </a:schemeClr>
              </a:solidFill>
              <a:ln>
                <a:solidFill>
                  <a:schemeClr val="accent3">
                    <a:lumMod val="75000"/>
                  </a:schemeClr>
                </a:solidFill>
              </a:ln>
            </c:spPr>
          </c:marker>
          <c:xVal>
            <c:numRef>
              <c:f>reproductie!$G$2:$AI$2</c:f>
              <c:numCache>
                <c:formatCode>General</c:formatCode>
                <c:ptCount val="29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  <c:pt idx="23">
                  <c:v>2019</c:v>
                </c:pt>
                <c:pt idx="24">
                  <c:v>2020</c:v>
                </c:pt>
                <c:pt idx="25">
                  <c:v>2021</c:v>
                </c:pt>
                <c:pt idx="26">
                  <c:v>2022</c:v>
                </c:pt>
                <c:pt idx="27">
                  <c:v>2023</c:v>
                </c:pt>
                <c:pt idx="28">
                  <c:v>2024</c:v>
                </c:pt>
              </c:numCache>
            </c:numRef>
          </c:xVal>
          <c:yVal>
            <c:numRef>
              <c:f>'overleving juv'!$G$83:$AI$83</c:f>
              <c:numCache>
                <c:formatCode>0.00</c:formatCode>
                <c:ptCount val="29"/>
                <c:pt idx="0">
                  <c:v>9.2797299999999999E-2</c:v>
                </c:pt>
                <c:pt idx="1">
                  <c:v>9.7746666666666662E-2</c:v>
                </c:pt>
                <c:pt idx="2">
                  <c:v>6.9393150000000001E-2</c:v>
                </c:pt>
                <c:pt idx="3">
                  <c:v>8.03788E-2</c:v>
                </c:pt>
                <c:pt idx="4">
                  <c:v>6.1236700000000005E-2</c:v>
                </c:pt>
                <c:pt idx="5">
                  <c:v>8.959756666666667E-2</c:v>
                </c:pt>
                <c:pt idx="6">
                  <c:v>8.737085E-2</c:v>
                </c:pt>
                <c:pt idx="7">
                  <c:v>9.1086833333333339E-2</c:v>
                </c:pt>
                <c:pt idx="8">
                  <c:v>7.4853266666666654E-2</c:v>
                </c:pt>
                <c:pt idx="9">
                  <c:v>7.1656499999999998E-2</c:v>
                </c:pt>
                <c:pt idx="10">
                  <c:v>9.4411149999999999E-2</c:v>
                </c:pt>
                <c:pt idx="11">
                  <c:v>9.7538449999999999E-2</c:v>
                </c:pt>
                <c:pt idx="12">
                  <c:v>0.13172876666666666</c:v>
                </c:pt>
                <c:pt idx="13">
                  <c:v>8.0620720000000007E-2</c:v>
                </c:pt>
                <c:pt idx="14">
                  <c:v>0.10845121999999999</c:v>
                </c:pt>
                <c:pt idx="15">
                  <c:v>6.9138649999999996E-2</c:v>
                </c:pt>
                <c:pt idx="16">
                  <c:v>0.113286625</c:v>
                </c:pt>
                <c:pt idx="17">
                  <c:v>9.7599533333333335E-2</c:v>
                </c:pt>
                <c:pt idx="18">
                  <c:v>9.2453649999999998E-2</c:v>
                </c:pt>
                <c:pt idx="19">
                  <c:v>7.3946499999999998E-2</c:v>
                </c:pt>
                <c:pt idx="20">
                  <c:v>8.8399966666666663E-2</c:v>
                </c:pt>
                <c:pt idx="21">
                  <c:v>9.1925159999999992E-2</c:v>
                </c:pt>
                <c:pt idx="22">
                  <c:v>0.10075962500000001</c:v>
                </c:pt>
                <c:pt idx="23">
                  <c:v>9.8554600000000006E-2</c:v>
                </c:pt>
                <c:pt idx="24">
                  <c:v>8.71257E-2</c:v>
                </c:pt>
                <c:pt idx="25">
                  <c:v>0.10802413333333334</c:v>
                </c:pt>
                <c:pt idx="26">
                  <c:v>9.6273825000000007E-2</c:v>
                </c:pt>
                <c:pt idx="27">
                  <c:v>6.2623299999999993E-2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19C-486E-8F80-1F0FB65835A5}"/>
            </c:ext>
          </c:extLst>
        </c:ser>
        <c:ser>
          <c:idx val="2"/>
          <c:order val="2"/>
          <c:tx>
            <c:v>moeras</c:v>
          </c:tx>
          <c:spPr>
            <a:ln w="15875">
              <a:solidFill>
                <a:srgbClr val="0000CC"/>
              </a:solidFill>
            </a:ln>
          </c:spPr>
          <c:marker>
            <c:symbol val="circle"/>
            <c:size val="5"/>
            <c:spPr>
              <a:solidFill>
                <a:srgbClr val="0000CC"/>
              </a:solidFill>
              <a:ln>
                <a:solidFill>
                  <a:srgbClr val="0000CC"/>
                </a:solidFill>
              </a:ln>
            </c:spPr>
          </c:marker>
          <c:xVal>
            <c:numRef>
              <c:f>reproductie!$G$2:$AI$2</c:f>
              <c:numCache>
                <c:formatCode>General</c:formatCode>
                <c:ptCount val="29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  <c:pt idx="23">
                  <c:v>2019</c:v>
                </c:pt>
                <c:pt idx="24">
                  <c:v>2020</c:v>
                </c:pt>
                <c:pt idx="25">
                  <c:v>2021</c:v>
                </c:pt>
                <c:pt idx="26">
                  <c:v>2022</c:v>
                </c:pt>
                <c:pt idx="27">
                  <c:v>2023</c:v>
                </c:pt>
                <c:pt idx="28">
                  <c:v>2024</c:v>
                </c:pt>
              </c:numCache>
            </c:numRef>
          </c:xVal>
          <c:yVal>
            <c:numRef>
              <c:f>'overleving juv'!$G$81:$AI$81</c:f>
              <c:numCache>
                <c:formatCode>0.00</c:formatCode>
                <c:ptCount val="29"/>
                <c:pt idx="0">
                  <c:v>0.10031756</c:v>
                </c:pt>
                <c:pt idx="1">
                  <c:v>8.1755524999999996E-2</c:v>
                </c:pt>
                <c:pt idx="2">
                  <c:v>8.2651059999999998E-2</c:v>
                </c:pt>
                <c:pt idx="3">
                  <c:v>0.11298356000000001</c:v>
                </c:pt>
                <c:pt idx="4">
                  <c:v>6.9735099999999994E-2</c:v>
                </c:pt>
                <c:pt idx="5">
                  <c:v>7.556750000000001E-2</c:v>
                </c:pt>
                <c:pt idx="6">
                  <c:v>0.115247</c:v>
                </c:pt>
                <c:pt idx="7">
                  <c:v>8.2943379999999997E-2</c:v>
                </c:pt>
                <c:pt idx="8">
                  <c:v>8.270686666666667E-2</c:v>
                </c:pt>
                <c:pt idx="9">
                  <c:v>0.10848186</c:v>
                </c:pt>
                <c:pt idx="10">
                  <c:v>7.2435749999999993E-2</c:v>
                </c:pt>
                <c:pt idx="11">
                  <c:v>8.2194240000000002E-2</c:v>
                </c:pt>
                <c:pt idx="12">
                  <c:v>9.1873833333333321E-2</c:v>
                </c:pt>
                <c:pt idx="13">
                  <c:v>8.0196879999999998E-2</c:v>
                </c:pt>
                <c:pt idx="14">
                  <c:v>0.10800090000000001</c:v>
                </c:pt>
                <c:pt idx="15">
                  <c:v>7.8290825000000008E-2</c:v>
                </c:pt>
                <c:pt idx="16">
                  <c:v>8.6192240000000003E-2</c:v>
                </c:pt>
                <c:pt idx="17">
                  <c:v>9.3067125000000001E-2</c:v>
                </c:pt>
                <c:pt idx="18">
                  <c:v>7.1697916666666681E-2</c:v>
                </c:pt>
                <c:pt idx="19">
                  <c:v>7.2007766666666681E-2</c:v>
                </c:pt>
                <c:pt idx="20">
                  <c:v>0.10986171666666666</c:v>
                </c:pt>
                <c:pt idx="21">
                  <c:v>7.7572559999999999E-2</c:v>
                </c:pt>
                <c:pt idx="22">
                  <c:v>9.7899175000000005E-2</c:v>
                </c:pt>
                <c:pt idx="23">
                  <c:v>8.7214666666666663E-2</c:v>
                </c:pt>
                <c:pt idx="24">
                  <c:v>8.1946200000000011E-2</c:v>
                </c:pt>
                <c:pt idx="25">
                  <c:v>7.4644459999999996E-2</c:v>
                </c:pt>
                <c:pt idx="26">
                  <c:v>8.8081619999999999E-2</c:v>
                </c:pt>
                <c:pt idx="27">
                  <c:v>9.9571199999999999E-2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19C-486E-8F80-1F0FB65835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99779480"/>
        <c:axId val="699783792"/>
      </c:scatterChart>
      <c:valAx>
        <c:axId val="699779480"/>
        <c:scaling>
          <c:orientation val="minMax"/>
          <c:max val="2023"/>
          <c:min val="1996"/>
        </c:scaling>
        <c:delete val="0"/>
        <c:axPos val="b"/>
        <c:numFmt formatCode="General" sourceLinked="1"/>
        <c:majorTickMark val="out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699783792"/>
        <c:crosses val="autoZero"/>
        <c:crossBetween val="midCat"/>
        <c:majorUnit val="3"/>
        <c:minorUnit val="1"/>
      </c:valAx>
      <c:valAx>
        <c:axId val="699783792"/>
        <c:scaling>
          <c:orientation val="minMax"/>
          <c:max val="0.30000000000000004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l-NL"/>
                  <a:t>jaarlijkse</a:t>
                </a:r>
                <a:r>
                  <a:rPr lang="nl-NL" baseline="0"/>
                  <a:t> overlevingskans</a:t>
                </a:r>
                <a:endParaRPr lang="nl-NL"/>
              </a:p>
            </c:rich>
          </c:tx>
          <c:layout>
            <c:manualLayout>
              <c:xMode val="edge"/>
              <c:yMode val="edge"/>
              <c:x val="1.9840551181102364E-2"/>
              <c:y val="0.25393483019862689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699779480"/>
        <c:crosses val="autoZero"/>
        <c:crossBetween val="midCat"/>
        <c:majorUnit val="0.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4733613777729831"/>
          <c:y val="0.15692404840579502"/>
          <c:w val="0.29232121669722794"/>
          <c:h val="0.20744645211359602"/>
        </c:manualLayout>
      </c:layout>
      <c:overlay val="0"/>
      <c:txPr>
        <a:bodyPr/>
        <a:lstStyle/>
        <a:p>
          <a:pPr>
            <a:defRPr sz="600"/>
          </a:pPr>
          <a:endParaRPr lang="nl-NL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4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NL"/>
    </a:p>
  </c:txPr>
  <c:printSettings>
    <c:headerFooter alignWithMargins="0"/>
    <c:pageMargins b="1" l="0.75" r="0.75" t="1" header="0.5" footer="0.5"/>
    <c:pageSetup orientation="landscape"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nl-NL"/>
              <a:t>habitatgroepen
reproductie</a:t>
            </a:r>
          </a:p>
        </c:rich>
      </c:tx>
      <c:layout>
        <c:manualLayout>
          <c:xMode val="edge"/>
          <c:yMode val="edge"/>
          <c:x val="0.38244569258194261"/>
          <c:y val="1.98411443111095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622307023908701"/>
          <c:y val="0.15476250450499326"/>
          <c:w val="0.78167817759981373"/>
          <c:h val="0.73809809840842944"/>
        </c:manualLayout>
      </c:layout>
      <c:scatterChart>
        <c:scatterStyle val="lineMarker"/>
        <c:varyColors val="0"/>
        <c:ser>
          <c:idx val="0"/>
          <c:order val="0"/>
          <c:tx>
            <c:v>bos en park</c:v>
          </c:tx>
          <c:spPr>
            <a:ln w="12700">
              <a:solidFill>
                <a:schemeClr val="accent6">
                  <a:lumMod val="75000"/>
                </a:schemeClr>
              </a:solidFill>
              <a:prstDash val="solid"/>
            </a:ln>
          </c:spPr>
          <c:marker>
            <c:symbol val="circle"/>
            <c:size val="5"/>
            <c:spPr>
              <a:solidFill>
                <a:schemeClr val="accent6">
                  <a:lumMod val="75000"/>
                </a:schemeClr>
              </a:solidFill>
              <a:ln>
                <a:solidFill>
                  <a:schemeClr val="accent6">
                    <a:lumMod val="75000"/>
                  </a:schemeClr>
                </a:solidFill>
                <a:prstDash val="solid"/>
              </a:ln>
            </c:spPr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D5F-4355-9177-C355938B0AF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D5F-4355-9177-C355938B0AF8}"/>
              </c:ext>
            </c:extLst>
          </c:dPt>
          <c:xVal>
            <c:numRef>
              <c:f>reproductie!$G$2:$AI$2</c:f>
              <c:numCache>
                <c:formatCode>General</c:formatCode>
                <c:ptCount val="29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  <c:pt idx="23">
                  <c:v>2019</c:v>
                </c:pt>
                <c:pt idx="24">
                  <c:v>2020</c:v>
                </c:pt>
                <c:pt idx="25">
                  <c:v>2021</c:v>
                </c:pt>
                <c:pt idx="26">
                  <c:v>2022</c:v>
                </c:pt>
                <c:pt idx="27">
                  <c:v>2023</c:v>
                </c:pt>
                <c:pt idx="28">
                  <c:v>2024</c:v>
                </c:pt>
              </c:numCache>
            </c:numRef>
          </c:xVal>
          <c:yVal>
            <c:numRef>
              <c:f>reproductie!$G$85:$AI$85</c:f>
              <c:numCache>
                <c:formatCode>0.00</c:formatCode>
                <c:ptCount val="29"/>
                <c:pt idx="0">
                  <c:v>2.1513268549419959</c:v>
                </c:pt>
                <c:pt idx="1">
                  <c:v>1.8074487670109562</c:v>
                </c:pt>
                <c:pt idx="2">
                  <c:v>2.5713756093976063</c:v>
                </c:pt>
                <c:pt idx="3">
                  <c:v>1.8400977389836737</c:v>
                </c:pt>
                <c:pt idx="4">
                  <c:v>2.619771022368754</c:v>
                </c:pt>
                <c:pt idx="5">
                  <c:v>1.7166513814739459</c:v>
                </c:pt>
                <c:pt idx="6">
                  <c:v>2.8955445783702278</c:v>
                </c:pt>
                <c:pt idx="7">
                  <c:v>2.3471037670544295</c:v>
                </c:pt>
                <c:pt idx="8">
                  <c:v>3.191656781952001</c:v>
                </c:pt>
                <c:pt idx="9">
                  <c:v>2.6738368072886152</c:v>
                </c:pt>
                <c:pt idx="10">
                  <c:v>1.6223398776882774</c:v>
                </c:pt>
                <c:pt idx="11">
                  <c:v>2.2870591991497848</c:v>
                </c:pt>
                <c:pt idx="12">
                  <c:v>2.1602207277244108</c:v>
                </c:pt>
                <c:pt idx="13">
                  <c:v>2.8139847265237878</c:v>
                </c:pt>
                <c:pt idx="14">
                  <c:v>3.2604749926240606</c:v>
                </c:pt>
                <c:pt idx="15">
                  <c:v>2.8354363231553523</c:v>
                </c:pt>
                <c:pt idx="16">
                  <c:v>2.8365062963467769</c:v>
                </c:pt>
                <c:pt idx="17">
                  <c:v>1.8926235679583274</c:v>
                </c:pt>
                <c:pt idx="18">
                  <c:v>2.563729095604296</c:v>
                </c:pt>
                <c:pt idx="19">
                  <c:v>2.3948343529189544</c:v>
                </c:pt>
                <c:pt idx="20">
                  <c:v>1.7753206576867306</c:v>
                </c:pt>
                <c:pt idx="21">
                  <c:v>3.648962561198045</c:v>
                </c:pt>
                <c:pt idx="22">
                  <c:v>2.4243732311191613</c:v>
                </c:pt>
                <c:pt idx="23">
                  <c:v>4.3950900844578591</c:v>
                </c:pt>
                <c:pt idx="24">
                  <c:v>2.3393664642147431</c:v>
                </c:pt>
                <c:pt idx="25">
                  <c:v>2.2348218168052645</c:v>
                </c:pt>
                <c:pt idx="26">
                  <c:v>3.7629370182770367</c:v>
                </c:pt>
                <c:pt idx="27">
                  <c:v>2.4345380865390061</c:v>
                </c:pt>
                <c:pt idx="28">
                  <c:v>2.7495725192484164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D5F-4355-9177-C355938B0AF8}"/>
            </c:ext>
          </c:extLst>
        </c:ser>
        <c:ser>
          <c:idx val="1"/>
          <c:order val="1"/>
          <c:tx>
            <c:v>struweel</c:v>
          </c:tx>
          <c:spPr>
            <a:ln w="15875">
              <a:solidFill>
                <a:schemeClr val="accent3">
                  <a:lumMod val="75000"/>
                </a:schemeClr>
              </a:solidFill>
            </a:ln>
          </c:spPr>
          <c:marker>
            <c:symbol val="circle"/>
            <c:size val="5"/>
            <c:spPr>
              <a:solidFill>
                <a:schemeClr val="accent3">
                  <a:lumMod val="75000"/>
                </a:schemeClr>
              </a:solidFill>
              <a:ln>
                <a:solidFill>
                  <a:schemeClr val="accent3">
                    <a:lumMod val="75000"/>
                  </a:schemeClr>
                </a:solidFill>
              </a:ln>
            </c:spPr>
          </c:marker>
          <c:xVal>
            <c:numRef>
              <c:f>reproductie!$G$2:$AI$2</c:f>
              <c:numCache>
                <c:formatCode>General</c:formatCode>
                <c:ptCount val="29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  <c:pt idx="23">
                  <c:v>2019</c:v>
                </c:pt>
                <c:pt idx="24">
                  <c:v>2020</c:v>
                </c:pt>
                <c:pt idx="25">
                  <c:v>2021</c:v>
                </c:pt>
                <c:pt idx="26">
                  <c:v>2022</c:v>
                </c:pt>
                <c:pt idx="27">
                  <c:v>2023</c:v>
                </c:pt>
                <c:pt idx="28">
                  <c:v>2024</c:v>
                </c:pt>
              </c:numCache>
            </c:numRef>
          </c:xVal>
          <c:yVal>
            <c:numRef>
              <c:f>reproductie!$G$83:$AI$83</c:f>
              <c:numCache>
                <c:formatCode>0.00</c:formatCode>
                <c:ptCount val="29"/>
                <c:pt idx="0">
                  <c:v>1.136673633322435</c:v>
                </c:pt>
                <c:pt idx="1">
                  <c:v>1.060263212758473</c:v>
                </c:pt>
                <c:pt idx="2">
                  <c:v>1.1311607548276885</c:v>
                </c:pt>
                <c:pt idx="3">
                  <c:v>1.0969360741405161</c:v>
                </c:pt>
                <c:pt idx="4">
                  <c:v>0.89384650075136363</c:v>
                </c:pt>
                <c:pt idx="5">
                  <c:v>1.0109512386972983</c:v>
                </c:pt>
                <c:pt idx="6">
                  <c:v>1.2575679720985762</c:v>
                </c:pt>
                <c:pt idx="7">
                  <c:v>1.106412076643758</c:v>
                </c:pt>
                <c:pt idx="8">
                  <c:v>1.1289087064169707</c:v>
                </c:pt>
                <c:pt idx="9">
                  <c:v>0.88688290419203997</c:v>
                </c:pt>
                <c:pt idx="10">
                  <c:v>0.83767411023112037</c:v>
                </c:pt>
                <c:pt idx="11">
                  <c:v>0.73511289307904537</c:v>
                </c:pt>
                <c:pt idx="12">
                  <c:v>0.87655618822985792</c:v>
                </c:pt>
                <c:pt idx="13">
                  <c:v>1.2533968296738891</c:v>
                </c:pt>
                <c:pt idx="14">
                  <c:v>0.72965965207257322</c:v>
                </c:pt>
                <c:pt idx="15">
                  <c:v>0.80860985462110224</c:v>
                </c:pt>
                <c:pt idx="16">
                  <c:v>0.96755468972008585</c:v>
                </c:pt>
                <c:pt idx="17">
                  <c:v>0.90899165831955275</c:v>
                </c:pt>
                <c:pt idx="18">
                  <c:v>1.0460765211350835</c:v>
                </c:pt>
                <c:pt idx="19">
                  <c:v>0.91911411188167269</c:v>
                </c:pt>
                <c:pt idx="20">
                  <c:v>0.74633391056042486</c:v>
                </c:pt>
                <c:pt idx="21">
                  <c:v>0.88514936737193906</c:v>
                </c:pt>
                <c:pt idx="22">
                  <c:v>1.3178788013566298</c:v>
                </c:pt>
                <c:pt idx="23">
                  <c:v>1.0210108966125593</c:v>
                </c:pt>
                <c:pt idx="24">
                  <c:v>0.80767906510064869</c:v>
                </c:pt>
                <c:pt idx="25">
                  <c:v>0.58042668308708678</c:v>
                </c:pt>
                <c:pt idx="26">
                  <c:v>1.1166623436608325</c:v>
                </c:pt>
                <c:pt idx="27">
                  <c:v>0.83537693693788329</c:v>
                </c:pt>
                <c:pt idx="28">
                  <c:v>1.0986157304344186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D5F-4355-9177-C355938B0AF8}"/>
            </c:ext>
          </c:extLst>
        </c:ser>
        <c:ser>
          <c:idx val="2"/>
          <c:order val="2"/>
          <c:tx>
            <c:v>moeras</c:v>
          </c:tx>
          <c:spPr>
            <a:ln w="15875">
              <a:solidFill>
                <a:srgbClr val="0000CC"/>
              </a:solidFill>
            </a:ln>
          </c:spPr>
          <c:marker>
            <c:symbol val="circle"/>
            <c:size val="5"/>
            <c:spPr>
              <a:solidFill>
                <a:srgbClr val="0000CC"/>
              </a:solidFill>
              <a:ln>
                <a:solidFill>
                  <a:srgbClr val="0000CC"/>
                </a:solidFill>
              </a:ln>
            </c:spPr>
          </c:marker>
          <c:xVal>
            <c:numRef>
              <c:f>reproductie!$G$2:$AI$2</c:f>
              <c:numCache>
                <c:formatCode>General</c:formatCode>
                <c:ptCount val="29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  <c:pt idx="23">
                  <c:v>2019</c:v>
                </c:pt>
                <c:pt idx="24">
                  <c:v>2020</c:v>
                </c:pt>
                <c:pt idx="25">
                  <c:v>2021</c:v>
                </c:pt>
                <c:pt idx="26">
                  <c:v>2022</c:v>
                </c:pt>
                <c:pt idx="27">
                  <c:v>2023</c:v>
                </c:pt>
                <c:pt idx="28">
                  <c:v>2024</c:v>
                </c:pt>
              </c:numCache>
            </c:numRef>
          </c:xVal>
          <c:yVal>
            <c:numRef>
              <c:f>reproductie!$G$81:$AI$81</c:f>
              <c:numCache>
                <c:formatCode>0.00</c:formatCode>
                <c:ptCount val="29"/>
                <c:pt idx="0">
                  <c:v>0.96717520011237246</c:v>
                </c:pt>
                <c:pt idx="1">
                  <c:v>1.1322049571722166</c:v>
                </c:pt>
                <c:pt idx="2">
                  <c:v>1.006387568336548</c:v>
                </c:pt>
                <c:pt idx="3">
                  <c:v>1.1430056449667314</c:v>
                </c:pt>
                <c:pt idx="4">
                  <c:v>0.95207720761270165</c:v>
                </c:pt>
                <c:pt idx="5">
                  <c:v>1.0103484161964691</c:v>
                </c:pt>
                <c:pt idx="6">
                  <c:v>1.4069321556619487</c:v>
                </c:pt>
                <c:pt idx="7">
                  <c:v>1.5916131434447731</c:v>
                </c:pt>
                <c:pt idx="8">
                  <c:v>1.570412948217343</c:v>
                </c:pt>
                <c:pt idx="9">
                  <c:v>1.5960434492689168</c:v>
                </c:pt>
                <c:pt idx="10">
                  <c:v>1.1698327048069042</c:v>
                </c:pt>
                <c:pt idx="11">
                  <c:v>1.1311182466303</c:v>
                </c:pt>
                <c:pt idx="12">
                  <c:v>1.5841883461473589</c:v>
                </c:pt>
                <c:pt idx="13">
                  <c:v>1.7153875168543582</c:v>
                </c:pt>
                <c:pt idx="14">
                  <c:v>1.6199817745101026</c:v>
                </c:pt>
                <c:pt idx="15">
                  <c:v>1.1589969179790838</c:v>
                </c:pt>
                <c:pt idx="16">
                  <c:v>1.6967923795781863</c:v>
                </c:pt>
                <c:pt idx="17">
                  <c:v>1.2414217000345864</c:v>
                </c:pt>
                <c:pt idx="18">
                  <c:v>1.3617968700257792</c:v>
                </c:pt>
                <c:pt idx="19">
                  <c:v>1.2755448437139438</c:v>
                </c:pt>
                <c:pt idx="20">
                  <c:v>1.1461999892082246</c:v>
                </c:pt>
                <c:pt idx="21">
                  <c:v>1.7173001673641768</c:v>
                </c:pt>
                <c:pt idx="22">
                  <c:v>1.6377172208181834</c:v>
                </c:pt>
                <c:pt idx="23">
                  <c:v>1.5263959509831253</c:v>
                </c:pt>
                <c:pt idx="24">
                  <c:v>0.96551405252058198</c:v>
                </c:pt>
                <c:pt idx="25">
                  <c:v>1.0485129109064</c:v>
                </c:pt>
                <c:pt idx="26">
                  <c:v>1.4230319447108997</c:v>
                </c:pt>
                <c:pt idx="27">
                  <c:v>0.96521385395079495</c:v>
                </c:pt>
                <c:pt idx="28">
                  <c:v>1.4339864633725412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D5F-4355-9177-C355938B0A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99787712"/>
        <c:axId val="699786928"/>
      </c:scatterChart>
      <c:valAx>
        <c:axId val="699787712"/>
        <c:scaling>
          <c:orientation val="minMax"/>
          <c:max val="2024"/>
          <c:min val="1996"/>
        </c:scaling>
        <c:delete val="0"/>
        <c:axPos val="b"/>
        <c:numFmt formatCode="General" sourceLinked="1"/>
        <c:majorTickMark val="out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699786928"/>
        <c:crosses val="autoZero"/>
        <c:crossBetween val="midCat"/>
        <c:majorUnit val="3"/>
        <c:minorUnit val="1"/>
      </c:valAx>
      <c:valAx>
        <c:axId val="699786928"/>
        <c:scaling>
          <c:orientation val="minMax"/>
          <c:max val="5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l-NL"/>
                  <a:t>reproductie-index</a:t>
                </a:r>
              </a:p>
            </c:rich>
          </c:tx>
          <c:layout>
            <c:manualLayout>
              <c:xMode val="edge"/>
              <c:yMode val="edge"/>
              <c:x val="1.5673859880142971E-2"/>
              <c:y val="0.3412710747401116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699787712"/>
        <c:crosses val="autoZero"/>
        <c:crossBetween val="midCat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16052277711861357"/>
          <c:y val="0.17910288762114104"/>
          <c:w val="0.27000215726458854"/>
          <c:h val="0.19520280350631103"/>
        </c:manualLayout>
      </c:layout>
      <c:overlay val="0"/>
      <c:txPr>
        <a:bodyPr/>
        <a:lstStyle/>
        <a:p>
          <a:pPr>
            <a:defRPr sz="600"/>
          </a:pPr>
          <a:endParaRPr lang="nl-NL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4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NL"/>
    </a:p>
  </c:txPr>
  <c:printSettings>
    <c:headerFooter alignWithMargins="0"/>
    <c:pageMargins b="1" l="0.75" r="0.75" t="1" header="0.5" footer="0.5"/>
    <c:pageSetup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nl-NL" sz="800" b="0" i="0" u="none" strike="noStrike" baseline="0">
                <a:effectLst/>
              </a:rPr>
              <a:t>Heggenmus</a:t>
            </a:r>
            <a:r>
              <a:rPr lang="nl-NL"/>
              <a:t>
overleving adult</a:t>
            </a:r>
          </a:p>
        </c:rich>
      </c:tx>
      <c:layout>
        <c:manualLayout>
          <c:xMode val="edge"/>
          <c:yMode val="edge"/>
          <c:x val="0.36081355809905208"/>
          <c:y val="1.984161070775243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937499999999999"/>
          <c:y val="0.15476250450499326"/>
          <c:w val="0.76875000000000004"/>
          <c:h val="0.73809809840842944"/>
        </c:manualLayout>
      </c:layout>
      <c:scatterChart>
        <c:scatterStyle val="lineMarker"/>
        <c:varyColors val="0"/>
        <c:ser>
          <c:idx val="0"/>
          <c:order val="0"/>
          <c:tx>
            <c:v>index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Pt>
            <c:idx val="0"/>
            <c:marker>
              <c:spPr>
                <a:solidFill>
                  <a:schemeClr val="bg1">
                    <a:lumMod val="65000"/>
                  </a:schemeClr>
                </a:solidFill>
                <a:ln>
                  <a:solidFill>
                    <a:srgbClr val="000000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0235-4E9E-BFD4-758FCA007C8F}"/>
              </c:ext>
            </c:extLst>
          </c:dPt>
          <c:dPt>
            <c:idx val="1"/>
            <c:marker>
              <c:spPr>
                <a:solidFill>
                  <a:schemeClr val="bg1">
                    <a:lumMod val="65000"/>
                  </a:schemeClr>
                </a:solidFill>
                <a:ln>
                  <a:solidFill>
                    <a:srgbClr val="000000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0235-4E9E-BFD4-758FCA007C8F}"/>
              </c:ext>
            </c:extLst>
          </c:dPt>
          <c:xVal>
            <c:numRef>
              <c:f>'overleving ad'!$E$2:$AH$2</c:f>
              <c:numCache>
                <c:formatCode>General</c:formatCode>
                <c:ptCount val="30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  <c:pt idx="25">
                  <c:v>2019</c:v>
                </c:pt>
                <c:pt idx="26">
                  <c:v>2020</c:v>
                </c:pt>
                <c:pt idx="27">
                  <c:v>2021</c:v>
                </c:pt>
                <c:pt idx="28">
                  <c:v>2022</c:v>
                </c:pt>
                <c:pt idx="29">
                  <c:v>2023</c:v>
                </c:pt>
              </c:numCache>
            </c:numRef>
          </c:xVal>
          <c:yVal>
            <c:numRef>
              <c:f>'overleving ad'!$E$9:$AH$9</c:f>
              <c:numCache>
                <c:formatCode>0.00</c:formatCode>
                <c:ptCount val="30"/>
                <c:pt idx="1">
                  <c:v>0.48189070000000001</c:v>
                </c:pt>
                <c:pt idx="2">
                  <c:v>0.2255393</c:v>
                </c:pt>
                <c:pt idx="3">
                  <c:v>0.42624899999999999</c:v>
                </c:pt>
                <c:pt idx="4">
                  <c:v>0.49382470000000001</c:v>
                </c:pt>
                <c:pt idx="5">
                  <c:v>0.40535290000000002</c:v>
                </c:pt>
                <c:pt idx="6">
                  <c:v>0.42736370000000001</c:v>
                </c:pt>
                <c:pt idx="7">
                  <c:v>0.40857759999999999</c:v>
                </c:pt>
                <c:pt idx="8">
                  <c:v>0.46849639999999998</c:v>
                </c:pt>
                <c:pt idx="9">
                  <c:v>0.63970990000000005</c:v>
                </c:pt>
                <c:pt idx="10">
                  <c:v>0.31054989999999999</c:v>
                </c:pt>
                <c:pt idx="11">
                  <c:v>0.42367310000000002</c:v>
                </c:pt>
                <c:pt idx="12">
                  <c:v>0.45211560000000001</c:v>
                </c:pt>
                <c:pt idx="13">
                  <c:v>0.47188400000000003</c:v>
                </c:pt>
                <c:pt idx="14">
                  <c:v>0.3975882</c:v>
                </c:pt>
                <c:pt idx="15">
                  <c:v>0.40588459999999998</c:v>
                </c:pt>
                <c:pt idx="16">
                  <c:v>0.36031360000000001</c:v>
                </c:pt>
                <c:pt idx="17">
                  <c:v>0.4469244</c:v>
                </c:pt>
                <c:pt idx="18">
                  <c:v>0.44381359999999997</c:v>
                </c:pt>
                <c:pt idx="19">
                  <c:v>0.49254959999999998</c:v>
                </c:pt>
                <c:pt idx="20">
                  <c:v>0.4503588</c:v>
                </c:pt>
                <c:pt idx="21">
                  <c:v>0.50503600000000004</c:v>
                </c:pt>
                <c:pt idx="22">
                  <c:v>0.57084259999999998</c:v>
                </c:pt>
                <c:pt idx="23">
                  <c:v>0.42012139999999998</c:v>
                </c:pt>
                <c:pt idx="24">
                  <c:v>0.4357896</c:v>
                </c:pt>
                <c:pt idx="25">
                  <c:v>0.50804870000000002</c:v>
                </c:pt>
                <c:pt idx="26">
                  <c:v>0.38286819999999999</c:v>
                </c:pt>
                <c:pt idx="27">
                  <c:v>0.42721700000000001</c:v>
                </c:pt>
                <c:pt idx="28">
                  <c:v>0.46751599999999999</c:v>
                </c:pt>
                <c:pt idx="29">
                  <c:v>0.3899378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235-4E9E-BFD4-758FCA007C8F}"/>
            </c:ext>
          </c:extLst>
        </c:ser>
        <c:ser>
          <c:idx val="1"/>
          <c:order val="1"/>
          <c:tx>
            <c:v>lower</c:v>
          </c:tx>
          <c:spPr>
            <a:ln w="3175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'overleving ad'!$E$2:$AH$2</c:f>
              <c:numCache>
                <c:formatCode>General</c:formatCode>
                <c:ptCount val="30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  <c:pt idx="25">
                  <c:v>2019</c:v>
                </c:pt>
                <c:pt idx="26">
                  <c:v>2020</c:v>
                </c:pt>
                <c:pt idx="27">
                  <c:v>2021</c:v>
                </c:pt>
                <c:pt idx="28">
                  <c:v>2022</c:v>
                </c:pt>
                <c:pt idx="29">
                  <c:v>2023</c:v>
                </c:pt>
              </c:numCache>
            </c:numRef>
          </c:xVal>
          <c:yVal>
            <c:numRef>
              <c:f>'overleving ad'!$E$10:$AH$10</c:f>
              <c:numCache>
                <c:formatCode>0.00</c:formatCode>
                <c:ptCount val="30"/>
                <c:pt idx="1">
                  <c:v>0.2323693</c:v>
                </c:pt>
                <c:pt idx="2">
                  <c:v>0.10155740000000001</c:v>
                </c:pt>
                <c:pt idx="3">
                  <c:v>0.2662968</c:v>
                </c:pt>
                <c:pt idx="4">
                  <c:v>0.331482</c:v>
                </c:pt>
                <c:pt idx="5">
                  <c:v>0.26809860000000002</c:v>
                </c:pt>
                <c:pt idx="6">
                  <c:v>0.28815689999999999</c:v>
                </c:pt>
                <c:pt idx="7">
                  <c:v>0.27304689999999998</c:v>
                </c:pt>
                <c:pt idx="8">
                  <c:v>0.33420499999999997</c:v>
                </c:pt>
                <c:pt idx="9">
                  <c:v>0.45091320000000001</c:v>
                </c:pt>
                <c:pt idx="10">
                  <c:v>0.21211479999999999</c:v>
                </c:pt>
                <c:pt idx="11">
                  <c:v>0.28923009999999999</c:v>
                </c:pt>
                <c:pt idx="12">
                  <c:v>0.31852340000000001</c:v>
                </c:pt>
                <c:pt idx="13">
                  <c:v>0.33576099999999998</c:v>
                </c:pt>
                <c:pt idx="14">
                  <c:v>0.27786090000000002</c:v>
                </c:pt>
                <c:pt idx="15">
                  <c:v>0.28637629999999997</c:v>
                </c:pt>
                <c:pt idx="16">
                  <c:v>0.2475504</c:v>
                </c:pt>
                <c:pt idx="17">
                  <c:v>0.30972880000000003</c:v>
                </c:pt>
                <c:pt idx="18">
                  <c:v>0.30548920000000002</c:v>
                </c:pt>
                <c:pt idx="19">
                  <c:v>0.35056660000000001</c:v>
                </c:pt>
                <c:pt idx="20">
                  <c:v>0.32297189999999998</c:v>
                </c:pt>
                <c:pt idx="21">
                  <c:v>0.38072149999999999</c:v>
                </c:pt>
                <c:pt idx="22">
                  <c:v>0.42438550000000003</c:v>
                </c:pt>
                <c:pt idx="23">
                  <c:v>0.29676409999999998</c:v>
                </c:pt>
                <c:pt idx="24">
                  <c:v>0.31047019999999997</c:v>
                </c:pt>
                <c:pt idx="25">
                  <c:v>0.36373919999999998</c:v>
                </c:pt>
                <c:pt idx="26">
                  <c:v>0.26049660000000002</c:v>
                </c:pt>
                <c:pt idx="27">
                  <c:v>0.29087170000000001</c:v>
                </c:pt>
                <c:pt idx="28">
                  <c:v>0.29858479999999998</c:v>
                </c:pt>
                <c:pt idx="29">
                  <c:v>0.23511319999999999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235-4E9E-BFD4-758FCA007C8F}"/>
            </c:ext>
          </c:extLst>
        </c:ser>
        <c:ser>
          <c:idx val="2"/>
          <c:order val="2"/>
          <c:tx>
            <c:v>upper</c:v>
          </c:tx>
          <c:spPr>
            <a:ln w="3175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'overleving ad'!$E$2:$AH$2</c:f>
              <c:numCache>
                <c:formatCode>General</c:formatCode>
                <c:ptCount val="30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  <c:pt idx="25">
                  <c:v>2019</c:v>
                </c:pt>
                <c:pt idx="26">
                  <c:v>2020</c:v>
                </c:pt>
                <c:pt idx="27">
                  <c:v>2021</c:v>
                </c:pt>
                <c:pt idx="28">
                  <c:v>2022</c:v>
                </c:pt>
                <c:pt idx="29">
                  <c:v>2023</c:v>
                </c:pt>
              </c:numCache>
            </c:numRef>
          </c:xVal>
          <c:yVal>
            <c:numRef>
              <c:f>'overleving ad'!$E$11:$AH$11</c:f>
              <c:numCache>
                <c:formatCode>0.00</c:formatCode>
                <c:ptCount val="30"/>
                <c:pt idx="1">
                  <c:v>0.74078319999999998</c:v>
                </c:pt>
                <c:pt idx="2">
                  <c:v>0.42866340000000003</c:v>
                </c:pt>
                <c:pt idx="3">
                  <c:v>0.60327969999999997</c:v>
                </c:pt>
                <c:pt idx="4">
                  <c:v>0.65748010000000001</c:v>
                </c:pt>
                <c:pt idx="5">
                  <c:v>0.55918880000000004</c:v>
                </c:pt>
                <c:pt idx="6">
                  <c:v>0.57911009999999996</c:v>
                </c:pt>
                <c:pt idx="7">
                  <c:v>0.55959550000000002</c:v>
                </c:pt>
                <c:pt idx="8">
                  <c:v>0.60751149999999998</c:v>
                </c:pt>
                <c:pt idx="9">
                  <c:v>0.79334249999999995</c:v>
                </c:pt>
                <c:pt idx="10">
                  <c:v>0.42974909999999999</c:v>
                </c:pt>
                <c:pt idx="11">
                  <c:v>0.57045319999999999</c:v>
                </c:pt>
                <c:pt idx="12">
                  <c:v>0.59298360000000006</c:v>
                </c:pt>
                <c:pt idx="13">
                  <c:v>0.61232050000000005</c:v>
                </c:pt>
                <c:pt idx="14">
                  <c:v>0.53097240000000001</c:v>
                </c:pt>
                <c:pt idx="15">
                  <c:v>0.53768839999999996</c:v>
                </c:pt>
                <c:pt idx="16">
                  <c:v>0.49092930000000001</c:v>
                </c:pt>
                <c:pt idx="17">
                  <c:v>0.59270929999999999</c:v>
                </c:pt>
                <c:pt idx="18">
                  <c:v>0.59143380000000001</c:v>
                </c:pt>
                <c:pt idx="19">
                  <c:v>0.63574470000000005</c:v>
                </c:pt>
                <c:pt idx="20">
                  <c:v>0.58460460000000003</c:v>
                </c:pt>
                <c:pt idx="21">
                  <c:v>0.62873089999999998</c:v>
                </c:pt>
                <c:pt idx="22">
                  <c:v>0.70586289999999996</c:v>
                </c:pt>
                <c:pt idx="23">
                  <c:v>0.55433569999999999</c:v>
                </c:pt>
                <c:pt idx="24">
                  <c:v>0.56988620000000001</c:v>
                </c:pt>
                <c:pt idx="25">
                  <c:v>0.65102939999999998</c:v>
                </c:pt>
                <c:pt idx="26">
                  <c:v>0.52213690000000001</c:v>
                </c:pt>
                <c:pt idx="27">
                  <c:v>0.57559709999999997</c:v>
                </c:pt>
                <c:pt idx="28">
                  <c:v>0.64423839999999999</c:v>
                </c:pt>
                <c:pt idx="29">
                  <c:v>0.57065239999999995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235-4E9E-BFD4-758FCA007C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99717936"/>
        <c:axId val="699718720"/>
      </c:scatterChart>
      <c:valAx>
        <c:axId val="699717936"/>
        <c:scaling>
          <c:orientation val="minMax"/>
          <c:max val="2023"/>
          <c:min val="1996"/>
        </c:scaling>
        <c:delete val="0"/>
        <c:axPos val="b"/>
        <c:numFmt formatCode="General" sourceLinked="1"/>
        <c:majorTickMark val="out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699718720"/>
        <c:crosses val="autoZero"/>
        <c:crossBetween val="midCat"/>
        <c:majorUnit val="3"/>
        <c:minorUnit val="1"/>
      </c:valAx>
      <c:valAx>
        <c:axId val="699718720"/>
        <c:scaling>
          <c:orientation val="minMax"/>
          <c:max val="1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l-NL"/>
                  <a:t>jaarlijkse overlevingskans</a:t>
                </a:r>
              </a:p>
            </c:rich>
          </c:tx>
          <c:layout>
            <c:manualLayout>
              <c:xMode val="edge"/>
              <c:yMode val="edge"/>
              <c:x val="1.5625E-2"/>
              <c:y val="0.24278556089579711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699717936"/>
        <c:crosses val="autoZero"/>
        <c:crossBetween val="midCat"/>
        <c:majorUnit val="0.2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4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NL"/>
    </a:p>
  </c:txPr>
  <c:printSettings>
    <c:headerFooter alignWithMargins="0"/>
    <c:pageMargins b="1" l="0.75" r="0.75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nl-NL" sz="800" b="0" i="0" u="none" strike="noStrike" baseline="0">
                <a:effectLst/>
              </a:rPr>
              <a:t>Heggenmus</a:t>
            </a:r>
            <a:r>
              <a:rPr lang="nl-NL"/>
              <a:t>
overleving eerstejaars</a:t>
            </a:r>
          </a:p>
        </c:rich>
      </c:tx>
      <c:layout>
        <c:manualLayout>
          <c:xMode val="edge"/>
          <c:yMode val="edge"/>
          <c:x val="0.36081355809905208"/>
          <c:y val="1.984161070775243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937499999999999"/>
          <c:y val="0.15476250450499326"/>
          <c:w val="0.76875000000000004"/>
          <c:h val="0.73809809840842944"/>
        </c:manualLayout>
      </c:layout>
      <c:scatterChart>
        <c:scatterStyle val="lineMarker"/>
        <c:varyColors val="0"/>
        <c:ser>
          <c:idx val="0"/>
          <c:order val="0"/>
          <c:tx>
            <c:v>index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Pt>
            <c:idx val="0"/>
            <c:marker>
              <c:spPr>
                <a:solidFill>
                  <a:schemeClr val="bg1">
                    <a:lumMod val="65000"/>
                  </a:schemeClr>
                </a:solidFill>
                <a:ln>
                  <a:solidFill>
                    <a:srgbClr val="000000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CA98-4446-A878-2E8D31E5622D}"/>
              </c:ext>
            </c:extLst>
          </c:dPt>
          <c:dPt>
            <c:idx val="1"/>
            <c:marker>
              <c:spPr>
                <a:solidFill>
                  <a:schemeClr val="bg1">
                    <a:lumMod val="65000"/>
                  </a:schemeClr>
                </a:solidFill>
                <a:ln>
                  <a:solidFill>
                    <a:srgbClr val="000000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CA98-4446-A878-2E8D31E5622D}"/>
              </c:ext>
            </c:extLst>
          </c:dPt>
          <c:xVal>
            <c:numRef>
              <c:f>'overleving juv'!$E$2:$AH$2</c:f>
              <c:numCache>
                <c:formatCode>General</c:formatCode>
                <c:ptCount val="30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  <c:pt idx="25">
                  <c:v>2019</c:v>
                </c:pt>
                <c:pt idx="26">
                  <c:v>2020</c:v>
                </c:pt>
                <c:pt idx="27">
                  <c:v>2021</c:v>
                </c:pt>
                <c:pt idx="28">
                  <c:v>2022</c:v>
                </c:pt>
                <c:pt idx="29">
                  <c:v>2023</c:v>
                </c:pt>
              </c:numCache>
            </c:numRef>
          </c:xVal>
          <c:yVal>
            <c:numRef>
              <c:f>'overleving juv'!$E$9:$AH$9</c:f>
              <c:numCache>
                <c:formatCode>0.00</c:formatCode>
                <c:ptCount val="30"/>
                <c:pt idx="0">
                  <c:v>0.243897</c:v>
                </c:pt>
                <c:pt idx="1">
                  <c:v>0.15267990000000001</c:v>
                </c:pt>
                <c:pt idx="2">
                  <c:v>0.1349852</c:v>
                </c:pt>
                <c:pt idx="3">
                  <c:v>9.3251399999999998E-2</c:v>
                </c:pt>
                <c:pt idx="5">
                  <c:v>7.0689600000000005E-2</c:v>
                </c:pt>
                <c:pt idx="7">
                  <c:v>0.1470146</c:v>
                </c:pt>
                <c:pt idx="9">
                  <c:v>7.2201600000000005E-2</c:v>
                </c:pt>
                <c:pt idx="10">
                  <c:v>5.14955E-2</c:v>
                </c:pt>
                <c:pt idx="12">
                  <c:v>0.1442659</c:v>
                </c:pt>
                <c:pt idx="13">
                  <c:v>8.4002199999999999E-2</c:v>
                </c:pt>
                <c:pt idx="14">
                  <c:v>0.18637980000000001</c:v>
                </c:pt>
                <c:pt idx="15">
                  <c:v>5.2047700000000002E-2</c:v>
                </c:pt>
                <c:pt idx="16">
                  <c:v>0.14970520000000001</c:v>
                </c:pt>
                <c:pt idx="17">
                  <c:v>5.68088E-2</c:v>
                </c:pt>
                <c:pt idx="18">
                  <c:v>0.12290760000000001</c:v>
                </c:pt>
                <c:pt idx="20">
                  <c:v>8.1734100000000004E-2</c:v>
                </c:pt>
                <c:pt idx="21">
                  <c:v>5.3211099999999997E-2</c:v>
                </c:pt>
                <c:pt idx="22">
                  <c:v>6.1126199999999999E-2</c:v>
                </c:pt>
                <c:pt idx="23">
                  <c:v>0.10323690000000001</c:v>
                </c:pt>
                <c:pt idx="24">
                  <c:v>9.6241900000000005E-2</c:v>
                </c:pt>
                <c:pt idx="26">
                  <c:v>0.1303908</c:v>
                </c:pt>
                <c:pt idx="27">
                  <c:v>0.1294053</c:v>
                </c:pt>
                <c:pt idx="28">
                  <c:v>0.10478270000000001</c:v>
                </c:pt>
                <c:pt idx="29">
                  <c:v>7.16088E-2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A98-4446-A878-2E8D31E5622D}"/>
            </c:ext>
          </c:extLst>
        </c:ser>
        <c:ser>
          <c:idx val="1"/>
          <c:order val="1"/>
          <c:tx>
            <c:v>lower</c:v>
          </c:tx>
          <c:spPr>
            <a:ln w="3175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'overleving juv'!$E$2:$AH$2</c:f>
              <c:numCache>
                <c:formatCode>General</c:formatCode>
                <c:ptCount val="30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  <c:pt idx="25">
                  <c:v>2019</c:v>
                </c:pt>
                <c:pt idx="26">
                  <c:v>2020</c:v>
                </c:pt>
                <c:pt idx="27">
                  <c:v>2021</c:v>
                </c:pt>
                <c:pt idx="28">
                  <c:v>2022</c:v>
                </c:pt>
                <c:pt idx="29">
                  <c:v>2023</c:v>
                </c:pt>
              </c:numCache>
            </c:numRef>
          </c:xVal>
          <c:yVal>
            <c:numRef>
              <c:f>'overleving juv'!$E$10:$AH$10</c:f>
              <c:numCache>
                <c:formatCode>0.00</c:formatCode>
                <c:ptCount val="30"/>
                <c:pt idx="0">
                  <c:v>8.4540799999999999E-2</c:v>
                </c:pt>
                <c:pt idx="1">
                  <c:v>5.3978699999999998E-2</c:v>
                </c:pt>
                <c:pt idx="2">
                  <c:v>6.1986100000000002E-2</c:v>
                </c:pt>
                <c:pt idx="3">
                  <c:v>3.7658200000000003E-2</c:v>
                </c:pt>
                <c:pt idx="5">
                  <c:v>2.8565699999999999E-2</c:v>
                </c:pt>
                <c:pt idx="7">
                  <c:v>7.3936399999999999E-2</c:v>
                </c:pt>
                <c:pt idx="9">
                  <c:v>2.62042E-2</c:v>
                </c:pt>
                <c:pt idx="10">
                  <c:v>1.8815700000000001E-2</c:v>
                </c:pt>
                <c:pt idx="12">
                  <c:v>7.2547299999999995E-2</c:v>
                </c:pt>
                <c:pt idx="13">
                  <c:v>3.3880899999999999E-2</c:v>
                </c:pt>
                <c:pt idx="14">
                  <c:v>0.1076878</c:v>
                </c:pt>
                <c:pt idx="15">
                  <c:v>1.9006499999999999E-2</c:v>
                </c:pt>
                <c:pt idx="16">
                  <c:v>7.7857700000000002E-2</c:v>
                </c:pt>
                <c:pt idx="17">
                  <c:v>1.78169E-2</c:v>
                </c:pt>
                <c:pt idx="18">
                  <c:v>5.6845300000000001E-2</c:v>
                </c:pt>
                <c:pt idx="20">
                  <c:v>3.97864E-2</c:v>
                </c:pt>
                <c:pt idx="21">
                  <c:v>1.9519999999999999E-2</c:v>
                </c:pt>
                <c:pt idx="22">
                  <c:v>2.4761100000000001E-2</c:v>
                </c:pt>
                <c:pt idx="23">
                  <c:v>4.7732499999999997E-2</c:v>
                </c:pt>
                <c:pt idx="24">
                  <c:v>4.1990199999999998E-2</c:v>
                </c:pt>
                <c:pt idx="26">
                  <c:v>6.2982099999999999E-2</c:v>
                </c:pt>
                <c:pt idx="27">
                  <c:v>5.5981400000000001E-2</c:v>
                </c:pt>
                <c:pt idx="28">
                  <c:v>3.7727299999999998E-2</c:v>
                </c:pt>
                <c:pt idx="29">
                  <c:v>2.2140799999999999E-2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A98-4446-A878-2E8D31E5622D}"/>
            </c:ext>
          </c:extLst>
        </c:ser>
        <c:ser>
          <c:idx val="2"/>
          <c:order val="2"/>
          <c:tx>
            <c:v>upper</c:v>
          </c:tx>
          <c:spPr>
            <a:ln w="3175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'overleving juv'!$E$2:$AH$2</c:f>
              <c:numCache>
                <c:formatCode>General</c:formatCode>
                <c:ptCount val="30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  <c:pt idx="25">
                  <c:v>2019</c:v>
                </c:pt>
                <c:pt idx="26">
                  <c:v>2020</c:v>
                </c:pt>
                <c:pt idx="27">
                  <c:v>2021</c:v>
                </c:pt>
                <c:pt idx="28">
                  <c:v>2022</c:v>
                </c:pt>
                <c:pt idx="29">
                  <c:v>2023</c:v>
                </c:pt>
              </c:numCache>
            </c:numRef>
          </c:xVal>
          <c:yVal>
            <c:numRef>
              <c:f>'overleving juv'!$E$11:$AH$11</c:f>
              <c:numCache>
                <c:formatCode>0.00</c:formatCode>
                <c:ptCount val="30"/>
                <c:pt idx="0">
                  <c:v>0.52979679999999996</c:v>
                </c:pt>
                <c:pt idx="1">
                  <c:v>0.3626703</c:v>
                </c:pt>
                <c:pt idx="2">
                  <c:v>0.26927420000000002</c:v>
                </c:pt>
                <c:pt idx="3">
                  <c:v>0.2127695</c:v>
                </c:pt>
                <c:pt idx="5">
                  <c:v>0.16441739999999999</c:v>
                </c:pt>
                <c:pt idx="7">
                  <c:v>0.27117219999999997</c:v>
                </c:pt>
                <c:pt idx="9">
                  <c:v>0.1837087</c:v>
                </c:pt>
                <c:pt idx="10">
                  <c:v>0.1332275</c:v>
                </c:pt>
                <c:pt idx="12">
                  <c:v>0.26651039999999998</c:v>
                </c:pt>
                <c:pt idx="13">
                  <c:v>0.19342500000000001</c:v>
                </c:pt>
                <c:pt idx="14">
                  <c:v>0.30304599999999998</c:v>
                </c:pt>
                <c:pt idx="15">
                  <c:v>0.13464480000000001</c:v>
                </c:pt>
                <c:pt idx="16">
                  <c:v>0.2685458</c:v>
                </c:pt>
                <c:pt idx="17">
                  <c:v>0.166655</c:v>
                </c:pt>
                <c:pt idx="18">
                  <c:v>0.24573999999999999</c:v>
                </c:pt>
                <c:pt idx="20">
                  <c:v>0.16051499999999999</c:v>
                </c:pt>
                <c:pt idx="21">
                  <c:v>0.1369312</c:v>
                </c:pt>
                <c:pt idx="22">
                  <c:v>0.14306369999999999</c:v>
                </c:pt>
                <c:pt idx="23">
                  <c:v>0.2091102</c:v>
                </c:pt>
                <c:pt idx="24">
                  <c:v>0.20554810000000001</c:v>
                </c:pt>
                <c:pt idx="26">
                  <c:v>0.25064730000000002</c:v>
                </c:pt>
                <c:pt idx="27">
                  <c:v>0.27144000000000001</c:v>
                </c:pt>
                <c:pt idx="28">
                  <c:v>0.25894850000000003</c:v>
                </c:pt>
                <c:pt idx="29">
                  <c:v>0.2080823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A98-4446-A878-2E8D31E562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99723424"/>
        <c:axId val="699713232"/>
      </c:scatterChart>
      <c:valAx>
        <c:axId val="699723424"/>
        <c:scaling>
          <c:orientation val="minMax"/>
          <c:max val="2023"/>
          <c:min val="1996"/>
        </c:scaling>
        <c:delete val="0"/>
        <c:axPos val="b"/>
        <c:numFmt formatCode="General" sourceLinked="1"/>
        <c:majorTickMark val="out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699713232"/>
        <c:crosses val="autoZero"/>
        <c:crossBetween val="midCat"/>
        <c:majorUnit val="3"/>
        <c:minorUnit val="1"/>
      </c:valAx>
      <c:valAx>
        <c:axId val="699713232"/>
        <c:scaling>
          <c:orientation val="minMax"/>
          <c:max val="0.4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l-NL"/>
                  <a:t>jaarlijkse overlevingskans</a:t>
                </a:r>
              </a:p>
            </c:rich>
          </c:tx>
          <c:layout>
            <c:manualLayout>
              <c:xMode val="edge"/>
              <c:yMode val="edge"/>
              <c:x val="1.5625E-2"/>
              <c:y val="0.24278556089579711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699723424"/>
        <c:crosses val="autoZero"/>
        <c:crossBetween val="midCat"/>
        <c:majorUnit val="0.1"/>
        <c:minorUnit val="5.000000000000001E-2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4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NL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6" Type="http://schemas.openxmlformats.org/officeDocument/2006/relationships/chart" Target="../charts/chart26.xml"/><Relationship Id="rId21" Type="http://schemas.openxmlformats.org/officeDocument/2006/relationships/chart" Target="../charts/chart21.xml"/><Relationship Id="rId42" Type="http://schemas.openxmlformats.org/officeDocument/2006/relationships/chart" Target="../charts/chart42.xml"/><Relationship Id="rId47" Type="http://schemas.openxmlformats.org/officeDocument/2006/relationships/chart" Target="../charts/chart47.xml"/><Relationship Id="rId63" Type="http://schemas.openxmlformats.org/officeDocument/2006/relationships/chart" Target="../charts/chart63.xml"/><Relationship Id="rId68" Type="http://schemas.openxmlformats.org/officeDocument/2006/relationships/chart" Target="../charts/chart68.xml"/><Relationship Id="rId7" Type="http://schemas.openxmlformats.org/officeDocument/2006/relationships/chart" Target="../charts/chart7.xml"/><Relationship Id="rId71" Type="http://schemas.openxmlformats.org/officeDocument/2006/relationships/chart" Target="../charts/chart71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9" Type="http://schemas.openxmlformats.org/officeDocument/2006/relationships/chart" Target="../charts/chart29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32" Type="http://schemas.openxmlformats.org/officeDocument/2006/relationships/chart" Target="../charts/chart32.xml"/><Relationship Id="rId37" Type="http://schemas.openxmlformats.org/officeDocument/2006/relationships/chart" Target="../charts/chart37.xml"/><Relationship Id="rId40" Type="http://schemas.openxmlformats.org/officeDocument/2006/relationships/chart" Target="../charts/chart40.xml"/><Relationship Id="rId45" Type="http://schemas.openxmlformats.org/officeDocument/2006/relationships/chart" Target="../charts/chart45.xml"/><Relationship Id="rId53" Type="http://schemas.openxmlformats.org/officeDocument/2006/relationships/chart" Target="../charts/chart53.xml"/><Relationship Id="rId58" Type="http://schemas.openxmlformats.org/officeDocument/2006/relationships/chart" Target="../charts/chart58.xml"/><Relationship Id="rId66" Type="http://schemas.openxmlformats.org/officeDocument/2006/relationships/chart" Target="../charts/chart66.xml"/><Relationship Id="rId5" Type="http://schemas.openxmlformats.org/officeDocument/2006/relationships/chart" Target="../charts/chart5.xml"/><Relationship Id="rId61" Type="http://schemas.openxmlformats.org/officeDocument/2006/relationships/chart" Target="../charts/chart61.xml"/><Relationship Id="rId19" Type="http://schemas.openxmlformats.org/officeDocument/2006/relationships/chart" Target="../charts/chart1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Relationship Id="rId30" Type="http://schemas.openxmlformats.org/officeDocument/2006/relationships/chart" Target="../charts/chart30.xml"/><Relationship Id="rId35" Type="http://schemas.openxmlformats.org/officeDocument/2006/relationships/chart" Target="../charts/chart35.xml"/><Relationship Id="rId43" Type="http://schemas.openxmlformats.org/officeDocument/2006/relationships/chart" Target="../charts/chart43.xml"/><Relationship Id="rId48" Type="http://schemas.openxmlformats.org/officeDocument/2006/relationships/chart" Target="../charts/chart48.xml"/><Relationship Id="rId56" Type="http://schemas.openxmlformats.org/officeDocument/2006/relationships/chart" Target="../charts/chart56.xml"/><Relationship Id="rId64" Type="http://schemas.openxmlformats.org/officeDocument/2006/relationships/chart" Target="../charts/chart64.xml"/><Relationship Id="rId69" Type="http://schemas.openxmlformats.org/officeDocument/2006/relationships/chart" Target="../charts/chart69.xml"/><Relationship Id="rId8" Type="http://schemas.openxmlformats.org/officeDocument/2006/relationships/chart" Target="../charts/chart8.xml"/><Relationship Id="rId51" Type="http://schemas.openxmlformats.org/officeDocument/2006/relationships/chart" Target="../charts/chart51.xml"/><Relationship Id="rId72" Type="http://schemas.openxmlformats.org/officeDocument/2006/relationships/chart" Target="../charts/chart72.xml"/><Relationship Id="rId3" Type="http://schemas.openxmlformats.org/officeDocument/2006/relationships/chart" Target="../charts/chart3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33" Type="http://schemas.openxmlformats.org/officeDocument/2006/relationships/chart" Target="../charts/chart33.xml"/><Relationship Id="rId38" Type="http://schemas.openxmlformats.org/officeDocument/2006/relationships/chart" Target="../charts/chart38.xml"/><Relationship Id="rId46" Type="http://schemas.openxmlformats.org/officeDocument/2006/relationships/chart" Target="../charts/chart46.xml"/><Relationship Id="rId59" Type="http://schemas.openxmlformats.org/officeDocument/2006/relationships/chart" Target="../charts/chart59.xml"/><Relationship Id="rId67" Type="http://schemas.openxmlformats.org/officeDocument/2006/relationships/chart" Target="../charts/chart67.xml"/><Relationship Id="rId20" Type="http://schemas.openxmlformats.org/officeDocument/2006/relationships/chart" Target="../charts/chart20.xml"/><Relationship Id="rId41" Type="http://schemas.openxmlformats.org/officeDocument/2006/relationships/chart" Target="../charts/chart41.xml"/><Relationship Id="rId54" Type="http://schemas.openxmlformats.org/officeDocument/2006/relationships/chart" Target="../charts/chart54.xml"/><Relationship Id="rId62" Type="http://schemas.openxmlformats.org/officeDocument/2006/relationships/chart" Target="../charts/chart62.xml"/><Relationship Id="rId70" Type="http://schemas.openxmlformats.org/officeDocument/2006/relationships/chart" Target="../charts/chart70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36" Type="http://schemas.openxmlformats.org/officeDocument/2006/relationships/chart" Target="../charts/chart36.xml"/><Relationship Id="rId49" Type="http://schemas.openxmlformats.org/officeDocument/2006/relationships/chart" Target="../charts/chart49.xml"/><Relationship Id="rId57" Type="http://schemas.openxmlformats.org/officeDocument/2006/relationships/chart" Target="../charts/chart57.xml"/><Relationship Id="rId10" Type="http://schemas.openxmlformats.org/officeDocument/2006/relationships/chart" Target="../charts/chart10.xml"/><Relationship Id="rId31" Type="http://schemas.openxmlformats.org/officeDocument/2006/relationships/chart" Target="../charts/chart31.xml"/><Relationship Id="rId44" Type="http://schemas.openxmlformats.org/officeDocument/2006/relationships/chart" Target="../charts/chart44.xml"/><Relationship Id="rId52" Type="http://schemas.openxmlformats.org/officeDocument/2006/relationships/chart" Target="../charts/chart52.xml"/><Relationship Id="rId60" Type="http://schemas.openxmlformats.org/officeDocument/2006/relationships/chart" Target="../charts/chart60.xml"/><Relationship Id="rId65" Type="http://schemas.openxmlformats.org/officeDocument/2006/relationships/chart" Target="../charts/chart6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9" Type="http://schemas.openxmlformats.org/officeDocument/2006/relationships/chart" Target="../charts/chart39.xml"/><Relationship Id="rId34" Type="http://schemas.openxmlformats.org/officeDocument/2006/relationships/chart" Target="../charts/chart34.xml"/><Relationship Id="rId50" Type="http://schemas.openxmlformats.org/officeDocument/2006/relationships/chart" Target="../charts/chart50.xml"/><Relationship Id="rId55" Type="http://schemas.openxmlformats.org/officeDocument/2006/relationships/chart" Target="../charts/chart5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6</xdr:row>
      <xdr:rowOff>0</xdr:rowOff>
    </xdr:from>
    <xdr:to>
      <xdr:col>10</xdr:col>
      <xdr:colOff>0</xdr:colOff>
      <xdr:row>20</xdr:row>
      <xdr:rowOff>66675</xdr:rowOff>
    </xdr:to>
    <xdr:graphicFrame macro="">
      <xdr:nvGraphicFramePr>
        <xdr:cNvPr id="4" name="Chart 87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6</xdr:row>
      <xdr:rowOff>0</xdr:rowOff>
    </xdr:from>
    <xdr:to>
      <xdr:col>5</xdr:col>
      <xdr:colOff>0</xdr:colOff>
      <xdr:row>20</xdr:row>
      <xdr:rowOff>47625</xdr:rowOff>
    </xdr:to>
    <xdr:graphicFrame macro="">
      <xdr:nvGraphicFramePr>
        <xdr:cNvPr id="5" name="Chart 86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0</xdr:colOff>
      <xdr:row>6</xdr:row>
      <xdr:rowOff>0</xdr:rowOff>
    </xdr:from>
    <xdr:to>
      <xdr:col>15</xdr:col>
      <xdr:colOff>0</xdr:colOff>
      <xdr:row>20</xdr:row>
      <xdr:rowOff>76200</xdr:rowOff>
    </xdr:to>
    <xdr:graphicFrame macro="">
      <xdr:nvGraphicFramePr>
        <xdr:cNvPr id="6" name="Chart 88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21</xdr:row>
      <xdr:rowOff>0</xdr:rowOff>
    </xdr:from>
    <xdr:to>
      <xdr:col>5</xdr:col>
      <xdr:colOff>0</xdr:colOff>
      <xdr:row>35</xdr:row>
      <xdr:rowOff>47625</xdr:rowOff>
    </xdr:to>
    <xdr:graphicFrame macro="">
      <xdr:nvGraphicFramePr>
        <xdr:cNvPr id="7" name="Chart 8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0</xdr:colOff>
      <xdr:row>21</xdr:row>
      <xdr:rowOff>0</xdr:rowOff>
    </xdr:from>
    <xdr:to>
      <xdr:col>10</xdr:col>
      <xdr:colOff>0</xdr:colOff>
      <xdr:row>35</xdr:row>
      <xdr:rowOff>66675</xdr:rowOff>
    </xdr:to>
    <xdr:graphicFrame macro="">
      <xdr:nvGraphicFramePr>
        <xdr:cNvPr id="8" name="Chart 8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0</xdr:colOff>
      <xdr:row>21</xdr:row>
      <xdr:rowOff>0</xdr:rowOff>
    </xdr:from>
    <xdr:to>
      <xdr:col>15</xdr:col>
      <xdr:colOff>0</xdr:colOff>
      <xdr:row>35</xdr:row>
      <xdr:rowOff>66675</xdr:rowOff>
    </xdr:to>
    <xdr:graphicFrame macro="">
      <xdr:nvGraphicFramePr>
        <xdr:cNvPr id="9" name="Chart 87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36</xdr:row>
      <xdr:rowOff>0</xdr:rowOff>
    </xdr:from>
    <xdr:to>
      <xdr:col>5</xdr:col>
      <xdr:colOff>0</xdr:colOff>
      <xdr:row>50</xdr:row>
      <xdr:rowOff>47625</xdr:rowOff>
    </xdr:to>
    <xdr:graphicFrame macro="">
      <xdr:nvGraphicFramePr>
        <xdr:cNvPr id="10" name="Chart 86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</xdr:col>
      <xdr:colOff>0</xdr:colOff>
      <xdr:row>36</xdr:row>
      <xdr:rowOff>0</xdr:rowOff>
    </xdr:from>
    <xdr:to>
      <xdr:col>10</xdr:col>
      <xdr:colOff>0</xdr:colOff>
      <xdr:row>50</xdr:row>
      <xdr:rowOff>66675</xdr:rowOff>
    </xdr:to>
    <xdr:graphicFrame macro="">
      <xdr:nvGraphicFramePr>
        <xdr:cNvPr id="11" name="Chart 87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0</xdr:colOff>
      <xdr:row>36</xdr:row>
      <xdr:rowOff>0</xdr:rowOff>
    </xdr:from>
    <xdr:to>
      <xdr:col>15</xdr:col>
      <xdr:colOff>0</xdr:colOff>
      <xdr:row>50</xdr:row>
      <xdr:rowOff>66675</xdr:rowOff>
    </xdr:to>
    <xdr:graphicFrame macro="">
      <xdr:nvGraphicFramePr>
        <xdr:cNvPr id="12" name="Chart 87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10</xdr:col>
      <xdr:colOff>0</xdr:colOff>
      <xdr:row>51</xdr:row>
      <xdr:rowOff>0</xdr:rowOff>
    </xdr:from>
    <xdr:to>
      <xdr:col>15</xdr:col>
      <xdr:colOff>0</xdr:colOff>
      <xdr:row>65</xdr:row>
      <xdr:rowOff>0</xdr:rowOff>
    </xdr:to>
    <xdr:graphicFrame macro="">
      <xdr:nvGraphicFramePr>
        <xdr:cNvPr id="13" name="Chart 87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</xdr:col>
      <xdr:colOff>0</xdr:colOff>
      <xdr:row>51</xdr:row>
      <xdr:rowOff>0</xdr:rowOff>
    </xdr:from>
    <xdr:to>
      <xdr:col>10</xdr:col>
      <xdr:colOff>0</xdr:colOff>
      <xdr:row>65</xdr:row>
      <xdr:rowOff>0</xdr:rowOff>
    </xdr:to>
    <xdr:graphicFrame macro="">
      <xdr:nvGraphicFramePr>
        <xdr:cNvPr id="14" name="Chart 87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0</xdr:colOff>
      <xdr:row>51</xdr:row>
      <xdr:rowOff>0</xdr:rowOff>
    </xdr:from>
    <xdr:to>
      <xdr:col>5</xdr:col>
      <xdr:colOff>0</xdr:colOff>
      <xdr:row>65</xdr:row>
      <xdr:rowOff>0</xdr:rowOff>
    </xdr:to>
    <xdr:graphicFrame macro="">
      <xdr:nvGraphicFramePr>
        <xdr:cNvPr id="15" name="Chart 86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0</xdr:colOff>
      <xdr:row>66</xdr:row>
      <xdr:rowOff>0</xdr:rowOff>
    </xdr:from>
    <xdr:to>
      <xdr:col>5</xdr:col>
      <xdr:colOff>0</xdr:colOff>
      <xdr:row>80</xdr:row>
      <xdr:rowOff>0</xdr:rowOff>
    </xdr:to>
    <xdr:graphicFrame macro="">
      <xdr:nvGraphicFramePr>
        <xdr:cNvPr id="19" name="Chart 86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5</xdr:col>
      <xdr:colOff>0</xdr:colOff>
      <xdr:row>66</xdr:row>
      <xdr:rowOff>0</xdr:rowOff>
    </xdr:from>
    <xdr:to>
      <xdr:col>10</xdr:col>
      <xdr:colOff>0</xdr:colOff>
      <xdr:row>80</xdr:row>
      <xdr:rowOff>0</xdr:rowOff>
    </xdr:to>
    <xdr:graphicFrame macro="">
      <xdr:nvGraphicFramePr>
        <xdr:cNvPr id="22" name="Chart 87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10</xdr:col>
      <xdr:colOff>0</xdr:colOff>
      <xdr:row>66</xdr:row>
      <xdr:rowOff>0</xdr:rowOff>
    </xdr:from>
    <xdr:to>
      <xdr:col>15</xdr:col>
      <xdr:colOff>0</xdr:colOff>
      <xdr:row>80</xdr:row>
      <xdr:rowOff>0</xdr:rowOff>
    </xdr:to>
    <xdr:graphicFrame macro="">
      <xdr:nvGraphicFramePr>
        <xdr:cNvPr id="24" name="Chart 87">
          <a:extLst>
            <a:ext uri="{FF2B5EF4-FFF2-40B4-BE49-F238E27FC236}">
              <a16:creationId xmlns:a16="http://schemas.microsoft.com/office/drawing/2014/main" id="{00000000-0008-0000-0300-00001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0</xdr:col>
      <xdr:colOff>0</xdr:colOff>
      <xdr:row>81</xdr:row>
      <xdr:rowOff>0</xdr:rowOff>
    </xdr:from>
    <xdr:to>
      <xdr:col>5</xdr:col>
      <xdr:colOff>0</xdr:colOff>
      <xdr:row>95</xdr:row>
      <xdr:rowOff>47625</xdr:rowOff>
    </xdr:to>
    <xdr:graphicFrame macro="">
      <xdr:nvGraphicFramePr>
        <xdr:cNvPr id="28" name="Chart 86">
          <a:extLst>
            <a:ext uri="{FF2B5EF4-FFF2-40B4-BE49-F238E27FC236}">
              <a16:creationId xmlns:a16="http://schemas.microsoft.com/office/drawing/2014/main" id="{00000000-0008-0000-0300-00001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5</xdr:col>
      <xdr:colOff>0</xdr:colOff>
      <xdr:row>81</xdr:row>
      <xdr:rowOff>0</xdr:rowOff>
    </xdr:from>
    <xdr:to>
      <xdr:col>10</xdr:col>
      <xdr:colOff>0</xdr:colOff>
      <xdr:row>95</xdr:row>
      <xdr:rowOff>66675</xdr:rowOff>
    </xdr:to>
    <xdr:graphicFrame macro="">
      <xdr:nvGraphicFramePr>
        <xdr:cNvPr id="29" name="Chart 87">
          <a:extLst>
            <a:ext uri="{FF2B5EF4-FFF2-40B4-BE49-F238E27FC236}">
              <a16:creationId xmlns:a16="http://schemas.microsoft.com/office/drawing/2014/main" id="{00000000-0008-0000-0300-00001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10</xdr:col>
      <xdr:colOff>0</xdr:colOff>
      <xdr:row>81</xdr:row>
      <xdr:rowOff>0</xdr:rowOff>
    </xdr:from>
    <xdr:to>
      <xdr:col>15</xdr:col>
      <xdr:colOff>0</xdr:colOff>
      <xdr:row>95</xdr:row>
      <xdr:rowOff>66675</xdr:rowOff>
    </xdr:to>
    <xdr:graphicFrame macro="">
      <xdr:nvGraphicFramePr>
        <xdr:cNvPr id="30" name="Chart 87">
          <a:extLst>
            <a:ext uri="{FF2B5EF4-FFF2-40B4-BE49-F238E27FC236}">
              <a16:creationId xmlns:a16="http://schemas.microsoft.com/office/drawing/2014/main" id="{00000000-0008-0000-0300-00001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0</xdr:col>
      <xdr:colOff>0</xdr:colOff>
      <xdr:row>96</xdr:row>
      <xdr:rowOff>0</xdr:rowOff>
    </xdr:from>
    <xdr:to>
      <xdr:col>5</xdr:col>
      <xdr:colOff>0</xdr:colOff>
      <xdr:row>110</xdr:row>
      <xdr:rowOff>0</xdr:rowOff>
    </xdr:to>
    <xdr:graphicFrame macro="">
      <xdr:nvGraphicFramePr>
        <xdr:cNvPr id="31" name="Chart 86">
          <a:extLst>
            <a:ext uri="{FF2B5EF4-FFF2-40B4-BE49-F238E27FC236}">
              <a16:creationId xmlns:a16="http://schemas.microsoft.com/office/drawing/2014/main" id="{00000000-0008-0000-0300-00001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5</xdr:col>
      <xdr:colOff>0</xdr:colOff>
      <xdr:row>96</xdr:row>
      <xdr:rowOff>0</xdr:rowOff>
    </xdr:from>
    <xdr:to>
      <xdr:col>10</xdr:col>
      <xdr:colOff>0</xdr:colOff>
      <xdr:row>110</xdr:row>
      <xdr:rowOff>0</xdr:rowOff>
    </xdr:to>
    <xdr:graphicFrame macro="">
      <xdr:nvGraphicFramePr>
        <xdr:cNvPr id="32" name="Chart 87">
          <a:extLst>
            <a:ext uri="{FF2B5EF4-FFF2-40B4-BE49-F238E27FC236}">
              <a16:creationId xmlns:a16="http://schemas.microsoft.com/office/drawing/2014/main" id="{00000000-0008-0000-0300-00002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10</xdr:col>
      <xdr:colOff>0</xdr:colOff>
      <xdr:row>96</xdr:row>
      <xdr:rowOff>0</xdr:rowOff>
    </xdr:from>
    <xdr:to>
      <xdr:col>15</xdr:col>
      <xdr:colOff>0</xdr:colOff>
      <xdr:row>110</xdr:row>
      <xdr:rowOff>0</xdr:rowOff>
    </xdr:to>
    <xdr:graphicFrame macro="">
      <xdr:nvGraphicFramePr>
        <xdr:cNvPr id="33" name="Chart 87">
          <a:extLst>
            <a:ext uri="{FF2B5EF4-FFF2-40B4-BE49-F238E27FC236}">
              <a16:creationId xmlns:a16="http://schemas.microsoft.com/office/drawing/2014/main" id="{00000000-0008-0000-0300-00002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0</xdr:col>
      <xdr:colOff>0</xdr:colOff>
      <xdr:row>111</xdr:row>
      <xdr:rowOff>0</xdr:rowOff>
    </xdr:from>
    <xdr:to>
      <xdr:col>5</xdr:col>
      <xdr:colOff>0</xdr:colOff>
      <xdr:row>125</xdr:row>
      <xdr:rowOff>47625</xdr:rowOff>
    </xdr:to>
    <xdr:graphicFrame macro="">
      <xdr:nvGraphicFramePr>
        <xdr:cNvPr id="37" name="Chart 86">
          <a:extLst>
            <a:ext uri="{FF2B5EF4-FFF2-40B4-BE49-F238E27FC236}">
              <a16:creationId xmlns:a16="http://schemas.microsoft.com/office/drawing/2014/main" id="{00000000-0008-0000-0300-00002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5</xdr:col>
      <xdr:colOff>0</xdr:colOff>
      <xdr:row>111</xdr:row>
      <xdr:rowOff>0</xdr:rowOff>
    </xdr:from>
    <xdr:to>
      <xdr:col>10</xdr:col>
      <xdr:colOff>0</xdr:colOff>
      <xdr:row>125</xdr:row>
      <xdr:rowOff>66675</xdr:rowOff>
    </xdr:to>
    <xdr:graphicFrame macro="">
      <xdr:nvGraphicFramePr>
        <xdr:cNvPr id="38" name="Chart 87">
          <a:extLst>
            <a:ext uri="{FF2B5EF4-FFF2-40B4-BE49-F238E27FC236}">
              <a16:creationId xmlns:a16="http://schemas.microsoft.com/office/drawing/2014/main" id="{00000000-0008-0000-0300-00002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10</xdr:col>
      <xdr:colOff>0</xdr:colOff>
      <xdr:row>111</xdr:row>
      <xdr:rowOff>0</xdr:rowOff>
    </xdr:from>
    <xdr:to>
      <xdr:col>15</xdr:col>
      <xdr:colOff>0</xdr:colOff>
      <xdr:row>125</xdr:row>
      <xdr:rowOff>66675</xdr:rowOff>
    </xdr:to>
    <xdr:graphicFrame macro="">
      <xdr:nvGraphicFramePr>
        <xdr:cNvPr id="39" name="Chart 87">
          <a:extLst>
            <a:ext uri="{FF2B5EF4-FFF2-40B4-BE49-F238E27FC236}">
              <a16:creationId xmlns:a16="http://schemas.microsoft.com/office/drawing/2014/main" id="{00000000-0008-0000-03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0</xdr:col>
      <xdr:colOff>0</xdr:colOff>
      <xdr:row>126</xdr:row>
      <xdr:rowOff>0</xdr:rowOff>
    </xdr:from>
    <xdr:to>
      <xdr:col>5</xdr:col>
      <xdr:colOff>0</xdr:colOff>
      <xdr:row>140</xdr:row>
      <xdr:rowOff>47625</xdr:rowOff>
    </xdr:to>
    <xdr:graphicFrame macro="">
      <xdr:nvGraphicFramePr>
        <xdr:cNvPr id="40" name="Chart 86">
          <a:extLst>
            <a:ext uri="{FF2B5EF4-FFF2-40B4-BE49-F238E27FC236}">
              <a16:creationId xmlns:a16="http://schemas.microsoft.com/office/drawing/2014/main" id="{00000000-0008-0000-03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5</xdr:col>
      <xdr:colOff>0</xdr:colOff>
      <xdr:row>126</xdr:row>
      <xdr:rowOff>0</xdr:rowOff>
    </xdr:from>
    <xdr:to>
      <xdr:col>10</xdr:col>
      <xdr:colOff>0</xdr:colOff>
      <xdr:row>140</xdr:row>
      <xdr:rowOff>66675</xdr:rowOff>
    </xdr:to>
    <xdr:graphicFrame macro="">
      <xdr:nvGraphicFramePr>
        <xdr:cNvPr id="41" name="Chart 87">
          <a:extLst>
            <a:ext uri="{FF2B5EF4-FFF2-40B4-BE49-F238E27FC236}">
              <a16:creationId xmlns:a16="http://schemas.microsoft.com/office/drawing/2014/main" id="{00000000-0008-0000-03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10</xdr:col>
      <xdr:colOff>0</xdr:colOff>
      <xdr:row>126</xdr:row>
      <xdr:rowOff>0</xdr:rowOff>
    </xdr:from>
    <xdr:to>
      <xdr:col>15</xdr:col>
      <xdr:colOff>0</xdr:colOff>
      <xdr:row>140</xdr:row>
      <xdr:rowOff>66675</xdr:rowOff>
    </xdr:to>
    <xdr:graphicFrame macro="">
      <xdr:nvGraphicFramePr>
        <xdr:cNvPr id="42" name="Chart 87">
          <a:extLst>
            <a:ext uri="{FF2B5EF4-FFF2-40B4-BE49-F238E27FC236}">
              <a16:creationId xmlns:a16="http://schemas.microsoft.com/office/drawing/2014/main" id="{00000000-0008-0000-0300-00002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0</xdr:col>
      <xdr:colOff>0</xdr:colOff>
      <xdr:row>141</xdr:row>
      <xdr:rowOff>0</xdr:rowOff>
    </xdr:from>
    <xdr:to>
      <xdr:col>5</xdr:col>
      <xdr:colOff>0</xdr:colOff>
      <xdr:row>155</xdr:row>
      <xdr:rowOff>0</xdr:rowOff>
    </xdr:to>
    <xdr:graphicFrame macro="">
      <xdr:nvGraphicFramePr>
        <xdr:cNvPr id="43" name="Chart 86">
          <a:extLst>
            <a:ext uri="{FF2B5EF4-FFF2-40B4-BE49-F238E27FC236}">
              <a16:creationId xmlns:a16="http://schemas.microsoft.com/office/drawing/2014/main" id="{00000000-0008-0000-0300-00002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5</xdr:col>
      <xdr:colOff>9525</xdr:colOff>
      <xdr:row>140</xdr:row>
      <xdr:rowOff>142875</xdr:rowOff>
    </xdr:from>
    <xdr:to>
      <xdr:col>10</xdr:col>
      <xdr:colOff>9525</xdr:colOff>
      <xdr:row>154</xdr:row>
      <xdr:rowOff>142875</xdr:rowOff>
    </xdr:to>
    <xdr:graphicFrame macro="">
      <xdr:nvGraphicFramePr>
        <xdr:cNvPr id="44" name="Chart 87">
          <a:extLst>
            <a:ext uri="{FF2B5EF4-FFF2-40B4-BE49-F238E27FC236}">
              <a16:creationId xmlns:a16="http://schemas.microsoft.com/office/drawing/2014/main" id="{00000000-0008-0000-03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10</xdr:col>
      <xdr:colOff>9525</xdr:colOff>
      <xdr:row>140</xdr:row>
      <xdr:rowOff>142875</xdr:rowOff>
    </xdr:from>
    <xdr:to>
      <xdr:col>15</xdr:col>
      <xdr:colOff>9525</xdr:colOff>
      <xdr:row>154</xdr:row>
      <xdr:rowOff>142875</xdr:rowOff>
    </xdr:to>
    <xdr:graphicFrame macro="">
      <xdr:nvGraphicFramePr>
        <xdr:cNvPr id="45" name="Chart 87">
          <a:extLst>
            <a:ext uri="{FF2B5EF4-FFF2-40B4-BE49-F238E27FC236}">
              <a16:creationId xmlns:a16="http://schemas.microsoft.com/office/drawing/2014/main" id="{00000000-0008-0000-0300-00002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0</xdr:col>
      <xdr:colOff>0</xdr:colOff>
      <xdr:row>156</xdr:row>
      <xdr:rowOff>0</xdr:rowOff>
    </xdr:from>
    <xdr:to>
      <xdr:col>5</xdr:col>
      <xdr:colOff>0</xdr:colOff>
      <xdr:row>170</xdr:row>
      <xdr:rowOff>47625</xdr:rowOff>
    </xdr:to>
    <xdr:graphicFrame macro="">
      <xdr:nvGraphicFramePr>
        <xdr:cNvPr id="49" name="Chart 86">
          <a:extLst>
            <a:ext uri="{FF2B5EF4-FFF2-40B4-BE49-F238E27FC236}">
              <a16:creationId xmlns:a16="http://schemas.microsoft.com/office/drawing/2014/main" id="{00000000-0008-0000-0300-00003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5</xdr:col>
      <xdr:colOff>0</xdr:colOff>
      <xdr:row>156</xdr:row>
      <xdr:rowOff>0</xdr:rowOff>
    </xdr:from>
    <xdr:to>
      <xdr:col>10</xdr:col>
      <xdr:colOff>0</xdr:colOff>
      <xdr:row>170</xdr:row>
      <xdr:rowOff>66675</xdr:rowOff>
    </xdr:to>
    <xdr:graphicFrame macro="">
      <xdr:nvGraphicFramePr>
        <xdr:cNvPr id="50" name="Chart 87">
          <a:extLst>
            <a:ext uri="{FF2B5EF4-FFF2-40B4-BE49-F238E27FC236}">
              <a16:creationId xmlns:a16="http://schemas.microsoft.com/office/drawing/2014/main" id="{00000000-0008-0000-0300-00003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10</xdr:col>
      <xdr:colOff>0</xdr:colOff>
      <xdr:row>156</xdr:row>
      <xdr:rowOff>0</xdr:rowOff>
    </xdr:from>
    <xdr:to>
      <xdr:col>15</xdr:col>
      <xdr:colOff>0</xdr:colOff>
      <xdr:row>170</xdr:row>
      <xdr:rowOff>66675</xdr:rowOff>
    </xdr:to>
    <xdr:graphicFrame macro="">
      <xdr:nvGraphicFramePr>
        <xdr:cNvPr id="51" name="Chart 87">
          <a:extLst>
            <a:ext uri="{FF2B5EF4-FFF2-40B4-BE49-F238E27FC236}">
              <a16:creationId xmlns:a16="http://schemas.microsoft.com/office/drawing/2014/main" id="{00000000-0008-0000-0300-00003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0</xdr:col>
      <xdr:colOff>0</xdr:colOff>
      <xdr:row>171</xdr:row>
      <xdr:rowOff>0</xdr:rowOff>
    </xdr:from>
    <xdr:to>
      <xdr:col>5</xdr:col>
      <xdr:colOff>0</xdr:colOff>
      <xdr:row>185</xdr:row>
      <xdr:rowOff>47625</xdr:rowOff>
    </xdr:to>
    <xdr:graphicFrame macro="">
      <xdr:nvGraphicFramePr>
        <xdr:cNvPr id="52" name="Chart 86">
          <a:extLst>
            <a:ext uri="{FF2B5EF4-FFF2-40B4-BE49-F238E27FC236}">
              <a16:creationId xmlns:a16="http://schemas.microsoft.com/office/drawing/2014/main" id="{00000000-0008-0000-0300-00003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twoCellAnchor>
    <xdr:from>
      <xdr:col>5</xdr:col>
      <xdr:colOff>0</xdr:colOff>
      <xdr:row>171</xdr:row>
      <xdr:rowOff>0</xdr:rowOff>
    </xdr:from>
    <xdr:to>
      <xdr:col>10</xdr:col>
      <xdr:colOff>0</xdr:colOff>
      <xdr:row>185</xdr:row>
      <xdr:rowOff>66675</xdr:rowOff>
    </xdr:to>
    <xdr:graphicFrame macro="">
      <xdr:nvGraphicFramePr>
        <xdr:cNvPr id="53" name="Chart 87">
          <a:extLst>
            <a:ext uri="{FF2B5EF4-FFF2-40B4-BE49-F238E27FC236}">
              <a16:creationId xmlns:a16="http://schemas.microsoft.com/office/drawing/2014/main" id="{00000000-0008-0000-0300-00003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"/>
        </a:graphicData>
      </a:graphic>
    </xdr:graphicFrame>
    <xdr:clientData/>
  </xdr:twoCellAnchor>
  <xdr:twoCellAnchor>
    <xdr:from>
      <xdr:col>10</xdr:col>
      <xdr:colOff>0</xdr:colOff>
      <xdr:row>171</xdr:row>
      <xdr:rowOff>0</xdr:rowOff>
    </xdr:from>
    <xdr:to>
      <xdr:col>15</xdr:col>
      <xdr:colOff>0</xdr:colOff>
      <xdr:row>185</xdr:row>
      <xdr:rowOff>66675</xdr:rowOff>
    </xdr:to>
    <xdr:graphicFrame macro="">
      <xdr:nvGraphicFramePr>
        <xdr:cNvPr id="54" name="Chart 87">
          <a:extLst>
            <a:ext uri="{FF2B5EF4-FFF2-40B4-BE49-F238E27FC236}">
              <a16:creationId xmlns:a16="http://schemas.microsoft.com/office/drawing/2014/main" id="{00000000-0008-0000-0300-00003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6"/>
        </a:graphicData>
      </a:graphic>
    </xdr:graphicFrame>
    <xdr:clientData/>
  </xdr:twoCellAnchor>
  <xdr:twoCellAnchor>
    <xdr:from>
      <xdr:col>0</xdr:col>
      <xdr:colOff>0</xdr:colOff>
      <xdr:row>186</xdr:row>
      <xdr:rowOff>0</xdr:rowOff>
    </xdr:from>
    <xdr:to>
      <xdr:col>5</xdr:col>
      <xdr:colOff>0</xdr:colOff>
      <xdr:row>200</xdr:row>
      <xdr:rowOff>47625</xdr:rowOff>
    </xdr:to>
    <xdr:graphicFrame macro="">
      <xdr:nvGraphicFramePr>
        <xdr:cNvPr id="55" name="Chart 86">
          <a:extLst>
            <a:ext uri="{FF2B5EF4-FFF2-40B4-BE49-F238E27FC236}">
              <a16:creationId xmlns:a16="http://schemas.microsoft.com/office/drawing/2014/main" id="{00000000-0008-0000-0300-00003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7"/>
        </a:graphicData>
      </a:graphic>
    </xdr:graphicFrame>
    <xdr:clientData/>
  </xdr:twoCellAnchor>
  <xdr:twoCellAnchor>
    <xdr:from>
      <xdr:col>5</xdr:col>
      <xdr:colOff>0</xdr:colOff>
      <xdr:row>186</xdr:row>
      <xdr:rowOff>0</xdr:rowOff>
    </xdr:from>
    <xdr:to>
      <xdr:col>10</xdr:col>
      <xdr:colOff>0</xdr:colOff>
      <xdr:row>200</xdr:row>
      <xdr:rowOff>66675</xdr:rowOff>
    </xdr:to>
    <xdr:graphicFrame macro="">
      <xdr:nvGraphicFramePr>
        <xdr:cNvPr id="56" name="Chart 87">
          <a:extLst>
            <a:ext uri="{FF2B5EF4-FFF2-40B4-BE49-F238E27FC236}">
              <a16:creationId xmlns:a16="http://schemas.microsoft.com/office/drawing/2014/main" id="{00000000-0008-0000-0300-00003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8"/>
        </a:graphicData>
      </a:graphic>
    </xdr:graphicFrame>
    <xdr:clientData/>
  </xdr:twoCellAnchor>
  <xdr:twoCellAnchor>
    <xdr:from>
      <xdr:col>10</xdr:col>
      <xdr:colOff>0</xdr:colOff>
      <xdr:row>186</xdr:row>
      <xdr:rowOff>0</xdr:rowOff>
    </xdr:from>
    <xdr:to>
      <xdr:col>15</xdr:col>
      <xdr:colOff>0</xdr:colOff>
      <xdr:row>200</xdr:row>
      <xdr:rowOff>66675</xdr:rowOff>
    </xdr:to>
    <xdr:graphicFrame macro="">
      <xdr:nvGraphicFramePr>
        <xdr:cNvPr id="57" name="Chart 87">
          <a:extLst>
            <a:ext uri="{FF2B5EF4-FFF2-40B4-BE49-F238E27FC236}">
              <a16:creationId xmlns:a16="http://schemas.microsoft.com/office/drawing/2014/main" id="{00000000-0008-0000-0300-00003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9"/>
        </a:graphicData>
      </a:graphic>
    </xdr:graphicFrame>
    <xdr:clientData/>
  </xdr:twoCellAnchor>
  <xdr:twoCellAnchor>
    <xdr:from>
      <xdr:col>0</xdr:col>
      <xdr:colOff>0</xdr:colOff>
      <xdr:row>201</xdr:row>
      <xdr:rowOff>0</xdr:rowOff>
    </xdr:from>
    <xdr:to>
      <xdr:col>5</xdr:col>
      <xdr:colOff>0</xdr:colOff>
      <xdr:row>215</xdr:row>
      <xdr:rowOff>47625</xdr:rowOff>
    </xdr:to>
    <xdr:graphicFrame macro="">
      <xdr:nvGraphicFramePr>
        <xdr:cNvPr id="58" name="Chart 86">
          <a:extLst>
            <a:ext uri="{FF2B5EF4-FFF2-40B4-BE49-F238E27FC236}">
              <a16:creationId xmlns:a16="http://schemas.microsoft.com/office/drawing/2014/main" id="{00000000-0008-0000-0300-00003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0"/>
        </a:graphicData>
      </a:graphic>
    </xdr:graphicFrame>
    <xdr:clientData/>
  </xdr:twoCellAnchor>
  <xdr:twoCellAnchor>
    <xdr:from>
      <xdr:col>5</xdr:col>
      <xdr:colOff>0</xdr:colOff>
      <xdr:row>201</xdr:row>
      <xdr:rowOff>0</xdr:rowOff>
    </xdr:from>
    <xdr:to>
      <xdr:col>10</xdr:col>
      <xdr:colOff>0</xdr:colOff>
      <xdr:row>215</xdr:row>
      <xdr:rowOff>66675</xdr:rowOff>
    </xdr:to>
    <xdr:graphicFrame macro="">
      <xdr:nvGraphicFramePr>
        <xdr:cNvPr id="59" name="Chart 87">
          <a:extLst>
            <a:ext uri="{FF2B5EF4-FFF2-40B4-BE49-F238E27FC236}">
              <a16:creationId xmlns:a16="http://schemas.microsoft.com/office/drawing/2014/main" id="{00000000-0008-0000-0300-00003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1"/>
        </a:graphicData>
      </a:graphic>
    </xdr:graphicFrame>
    <xdr:clientData/>
  </xdr:twoCellAnchor>
  <xdr:twoCellAnchor>
    <xdr:from>
      <xdr:col>10</xdr:col>
      <xdr:colOff>0</xdr:colOff>
      <xdr:row>201</xdr:row>
      <xdr:rowOff>0</xdr:rowOff>
    </xdr:from>
    <xdr:to>
      <xdr:col>15</xdr:col>
      <xdr:colOff>0</xdr:colOff>
      <xdr:row>215</xdr:row>
      <xdr:rowOff>66675</xdr:rowOff>
    </xdr:to>
    <xdr:graphicFrame macro="">
      <xdr:nvGraphicFramePr>
        <xdr:cNvPr id="60" name="Chart 87">
          <a:extLst>
            <a:ext uri="{FF2B5EF4-FFF2-40B4-BE49-F238E27FC236}">
              <a16:creationId xmlns:a16="http://schemas.microsoft.com/office/drawing/2014/main" id="{00000000-0008-0000-0300-00003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2"/>
        </a:graphicData>
      </a:graphic>
    </xdr:graphicFrame>
    <xdr:clientData/>
  </xdr:twoCellAnchor>
  <xdr:twoCellAnchor>
    <xdr:from>
      <xdr:col>0</xdr:col>
      <xdr:colOff>0</xdr:colOff>
      <xdr:row>216</xdr:row>
      <xdr:rowOff>0</xdr:rowOff>
    </xdr:from>
    <xdr:to>
      <xdr:col>5</xdr:col>
      <xdr:colOff>0</xdr:colOff>
      <xdr:row>230</xdr:row>
      <xdr:rowOff>47625</xdr:rowOff>
    </xdr:to>
    <xdr:graphicFrame macro="">
      <xdr:nvGraphicFramePr>
        <xdr:cNvPr id="61" name="Chart 86">
          <a:extLst>
            <a:ext uri="{FF2B5EF4-FFF2-40B4-BE49-F238E27FC236}">
              <a16:creationId xmlns:a16="http://schemas.microsoft.com/office/drawing/2014/main" id="{00000000-0008-0000-0300-00003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3"/>
        </a:graphicData>
      </a:graphic>
    </xdr:graphicFrame>
    <xdr:clientData/>
  </xdr:twoCellAnchor>
  <xdr:twoCellAnchor>
    <xdr:from>
      <xdr:col>5</xdr:col>
      <xdr:colOff>0</xdr:colOff>
      <xdr:row>216</xdr:row>
      <xdr:rowOff>0</xdr:rowOff>
    </xdr:from>
    <xdr:to>
      <xdr:col>10</xdr:col>
      <xdr:colOff>0</xdr:colOff>
      <xdr:row>230</xdr:row>
      <xdr:rowOff>66675</xdr:rowOff>
    </xdr:to>
    <xdr:graphicFrame macro="">
      <xdr:nvGraphicFramePr>
        <xdr:cNvPr id="62" name="Chart 87">
          <a:extLst>
            <a:ext uri="{FF2B5EF4-FFF2-40B4-BE49-F238E27FC236}">
              <a16:creationId xmlns:a16="http://schemas.microsoft.com/office/drawing/2014/main" id="{00000000-0008-0000-0300-00003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4"/>
        </a:graphicData>
      </a:graphic>
    </xdr:graphicFrame>
    <xdr:clientData/>
  </xdr:twoCellAnchor>
  <xdr:twoCellAnchor>
    <xdr:from>
      <xdr:col>10</xdr:col>
      <xdr:colOff>0</xdr:colOff>
      <xdr:row>216</xdr:row>
      <xdr:rowOff>0</xdr:rowOff>
    </xdr:from>
    <xdr:to>
      <xdr:col>15</xdr:col>
      <xdr:colOff>0</xdr:colOff>
      <xdr:row>230</xdr:row>
      <xdr:rowOff>66675</xdr:rowOff>
    </xdr:to>
    <xdr:graphicFrame macro="">
      <xdr:nvGraphicFramePr>
        <xdr:cNvPr id="63" name="Chart 87">
          <a:extLst>
            <a:ext uri="{FF2B5EF4-FFF2-40B4-BE49-F238E27FC236}">
              <a16:creationId xmlns:a16="http://schemas.microsoft.com/office/drawing/2014/main" id="{00000000-0008-0000-0300-00003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5"/>
        </a:graphicData>
      </a:graphic>
    </xdr:graphicFrame>
    <xdr:clientData/>
  </xdr:twoCellAnchor>
  <xdr:twoCellAnchor>
    <xdr:from>
      <xdr:col>0</xdr:col>
      <xdr:colOff>0</xdr:colOff>
      <xdr:row>231</xdr:row>
      <xdr:rowOff>0</xdr:rowOff>
    </xdr:from>
    <xdr:to>
      <xdr:col>5</xdr:col>
      <xdr:colOff>0</xdr:colOff>
      <xdr:row>245</xdr:row>
      <xdr:rowOff>47625</xdr:rowOff>
    </xdr:to>
    <xdr:graphicFrame macro="">
      <xdr:nvGraphicFramePr>
        <xdr:cNvPr id="64" name="Chart 86">
          <a:extLst>
            <a:ext uri="{FF2B5EF4-FFF2-40B4-BE49-F238E27FC236}">
              <a16:creationId xmlns:a16="http://schemas.microsoft.com/office/drawing/2014/main" id="{00000000-0008-0000-0300-00004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6"/>
        </a:graphicData>
      </a:graphic>
    </xdr:graphicFrame>
    <xdr:clientData/>
  </xdr:twoCellAnchor>
  <xdr:twoCellAnchor>
    <xdr:from>
      <xdr:col>5</xdr:col>
      <xdr:colOff>0</xdr:colOff>
      <xdr:row>231</xdr:row>
      <xdr:rowOff>0</xdr:rowOff>
    </xdr:from>
    <xdr:to>
      <xdr:col>10</xdr:col>
      <xdr:colOff>0</xdr:colOff>
      <xdr:row>245</xdr:row>
      <xdr:rowOff>66675</xdr:rowOff>
    </xdr:to>
    <xdr:graphicFrame macro="">
      <xdr:nvGraphicFramePr>
        <xdr:cNvPr id="65" name="Chart 87">
          <a:extLst>
            <a:ext uri="{FF2B5EF4-FFF2-40B4-BE49-F238E27FC236}">
              <a16:creationId xmlns:a16="http://schemas.microsoft.com/office/drawing/2014/main" id="{00000000-0008-0000-0300-00004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7"/>
        </a:graphicData>
      </a:graphic>
    </xdr:graphicFrame>
    <xdr:clientData/>
  </xdr:twoCellAnchor>
  <xdr:twoCellAnchor>
    <xdr:from>
      <xdr:col>10</xdr:col>
      <xdr:colOff>0</xdr:colOff>
      <xdr:row>231</xdr:row>
      <xdr:rowOff>0</xdr:rowOff>
    </xdr:from>
    <xdr:to>
      <xdr:col>15</xdr:col>
      <xdr:colOff>0</xdr:colOff>
      <xdr:row>245</xdr:row>
      <xdr:rowOff>66675</xdr:rowOff>
    </xdr:to>
    <xdr:graphicFrame macro="">
      <xdr:nvGraphicFramePr>
        <xdr:cNvPr id="66" name="Chart 87">
          <a:extLst>
            <a:ext uri="{FF2B5EF4-FFF2-40B4-BE49-F238E27FC236}">
              <a16:creationId xmlns:a16="http://schemas.microsoft.com/office/drawing/2014/main" id="{00000000-0008-0000-0300-00004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8"/>
        </a:graphicData>
      </a:graphic>
    </xdr:graphicFrame>
    <xdr:clientData/>
  </xdr:twoCellAnchor>
  <xdr:twoCellAnchor>
    <xdr:from>
      <xdr:col>0</xdr:col>
      <xdr:colOff>0</xdr:colOff>
      <xdr:row>246</xdr:row>
      <xdr:rowOff>0</xdr:rowOff>
    </xdr:from>
    <xdr:to>
      <xdr:col>5</xdr:col>
      <xdr:colOff>0</xdr:colOff>
      <xdr:row>260</xdr:row>
      <xdr:rowOff>47625</xdr:rowOff>
    </xdr:to>
    <xdr:graphicFrame macro="">
      <xdr:nvGraphicFramePr>
        <xdr:cNvPr id="67" name="Chart 86">
          <a:extLst>
            <a:ext uri="{FF2B5EF4-FFF2-40B4-BE49-F238E27FC236}">
              <a16:creationId xmlns:a16="http://schemas.microsoft.com/office/drawing/2014/main" id="{00000000-0008-0000-0300-00004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9"/>
        </a:graphicData>
      </a:graphic>
    </xdr:graphicFrame>
    <xdr:clientData/>
  </xdr:twoCellAnchor>
  <xdr:twoCellAnchor>
    <xdr:from>
      <xdr:col>5</xdr:col>
      <xdr:colOff>0</xdr:colOff>
      <xdr:row>246</xdr:row>
      <xdr:rowOff>0</xdr:rowOff>
    </xdr:from>
    <xdr:to>
      <xdr:col>10</xdr:col>
      <xdr:colOff>0</xdr:colOff>
      <xdr:row>260</xdr:row>
      <xdr:rowOff>66675</xdr:rowOff>
    </xdr:to>
    <xdr:graphicFrame macro="">
      <xdr:nvGraphicFramePr>
        <xdr:cNvPr id="68" name="Chart 87">
          <a:extLst>
            <a:ext uri="{FF2B5EF4-FFF2-40B4-BE49-F238E27FC236}">
              <a16:creationId xmlns:a16="http://schemas.microsoft.com/office/drawing/2014/main" id="{00000000-0008-0000-0300-00004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0"/>
        </a:graphicData>
      </a:graphic>
    </xdr:graphicFrame>
    <xdr:clientData/>
  </xdr:twoCellAnchor>
  <xdr:twoCellAnchor>
    <xdr:from>
      <xdr:col>10</xdr:col>
      <xdr:colOff>0</xdr:colOff>
      <xdr:row>246</xdr:row>
      <xdr:rowOff>0</xdr:rowOff>
    </xdr:from>
    <xdr:to>
      <xdr:col>15</xdr:col>
      <xdr:colOff>0</xdr:colOff>
      <xdr:row>260</xdr:row>
      <xdr:rowOff>66675</xdr:rowOff>
    </xdr:to>
    <xdr:graphicFrame macro="">
      <xdr:nvGraphicFramePr>
        <xdr:cNvPr id="69" name="Chart 87">
          <a:extLst>
            <a:ext uri="{FF2B5EF4-FFF2-40B4-BE49-F238E27FC236}">
              <a16:creationId xmlns:a16="http://schemas.microsoft.com/office/drawing/2014/main" id="{00000000-0008-0000-0300-00004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1"/>
        </a:graphicData>
      </a:graphic>
    </xdr:graphicFrame>
    <xdr:clientData/>
  </xdr:twoCellAnchor>
  <xdr:twoCellAnchor>
    <xdr:from>
      <xdr:col>0</xdr:col>
      <xdr:colOff>0</xdr:colOff>
      <xdr:row>262</xdr:row>
      <xdr:rowOff>0</xdr:rowOff>
    </xdr:from>
    <xdr:to>
      <xdr:col>5</xdr:col>
      <xdr:colOff>0</xdr:colOff>
      <xdr:row>276</xdr:row>
      <xdr:rowOff>47625</xdr:rowOff>
    </xdr:to>
    <xdr:graphicFrame macro="">
      <xdr:nvGraphicFramePr>
        <xdr:cNvPr id="76" name="Chart 86">
          <a:extLst>
            <a:ext uri="{FF2B5EF4-FFF2-40B4-BE49-F238E27FC236}">
              <a16:creationId xmlns:a16="http://schemas.microsoft.com/office/drawing/2014/main" id="{00000000-0008-0000-0300-00004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2"/>
        </a:graphicData>
      </a:graphic>
    </xdr:graphicFrame>
    <xdr:clientData/>
  </xdr:twoCellAnchor>
  <xdr:twoCellAnchor>
    <xdr:from>
      <xdr:col>5</xdr:col>
      <xdr:colOff>0</xdr:colOff>
      <xdr:row>262</xdr:row>
      <xdr:rowOff>0</xdr:rowOff>
    </xdr:from>
    <xdr:to>
      <xdr:col>10</xdr:col>
      <xdr:colOff>0</xdr:colOff>
      <xdr:row>276</xdr:row>
      <xdr:rowOff>66675</xdr:rowOff>
    </xdr:to>
    <xdr:graphicFrame macro="">
      <xdr:nvGraphicFramePr>
        <xdr:cNvPr id="77" name="Chart 87">
          <a:extLst>
            <a:ext uri="{FF2B5EF4-FFF2-40B4-BE49-F238E27FC236}">
              <a16:creationId xmlns:a16="http://schemas.microsoft.com/office/drawing/2014/main" id="{00000000-0008-0000-0300-00004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3"/>
        </a:graphicData>
      </a:graphic>
    </xdr:graphicFrame>
    <xdr:clientData/>
  </xdr:twoCellAnchor>
  <xdr:twoCellAnchor>
    <xdr:from>
      <xdr:col>10</xdr:col>
      <xdr:colOff>0</xdr:colOff>
      <xdr:row>262</xdr:row>
      <xdr:rowOff>0</xdr:rowOff>
    </xdr:from>
    <xdr:to>
      <xdr:col>15</xdr:col>
      <xdr:colOff>0</xdr:colOff>
      <xdr:row>276</xdr:row>
      <xdr:rowOff>66675</xdr:rowOff>
    </xdr:to>
    <xdr:graphicFrame macro="">
      <xdr:nvGraphicFramePr>
        <xdr:cNvPr id="78" name="Chart 87">
          <a:extLst>
            <a:ext uri="{FF2B5EF4-FFF2-40B4-BE49-F238E27FC236}">
              <a16:creationId xmlns:a16="http://schemas.microsoft.com/office/drawing/2014/main" id="{00000000-0008-0000-0300-00004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4"/>
        </a:graphicData>
      </a:graphic>
    </xdr:graphicFrame>
    <xdr:clientData/>
  </xdr:twoCellAnchor>
  <xdr:twoCellAnchor>
    <xdr:from>
      <xdr:col>0</xdr:col>
      <xdr:colOff>0</xdr:colOff>
      <xdr:row>277</xdr:row>
      <xdr:rowOff>0</xdr:rowOff>
    </xdr:from>
    <xdr:to>
      <xdr:col>5</xdr:col>
      <xdr:colOff>0</xdr:colOff>
      <xdr:row>291</xdr:row>
      <xdr:rowOff>47625</xdr:rowOff>
    </xdr:to>
    <xdr:graphicFrame macro="">
      <xdr:nvGraphicFramePr>
        <xdr:cNvPr id="79" name="Chart 86">
          <a:extLst>
            <a:ext uri="{FF2B5EF4-FFF2-40B4-BE49-F238E27FC236}">
              <a16:creationId xmlns:a16="http://schemas.microsoft.com/office/drawing/2014/main" id="{00000000-0008-0000-0300-00004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5"/>
        </a:graphicData>
      </a:graphic>
    </xdr:graphicFrame>
    <xdr:clientData/>
  </xdr:twoCellAnchor>
  <xdr:twoCellAnchor>
    <xdr:from>
      <xdr:col>5</xdr:col>
      <xdr:colOff>0</xdr:colOff>
      <xdr:row>277</xdr:row>
      <xdr:rowOff>0</xdr:rowOff>
    </xdr:from>
    <xdr:to>
      <xdr:col>10</xdr:col>
      <xdr:colOff>0</xdr:colOff>
      <xdr:row>291</xdr:row>
      <xdr:rowOff>66675</xdr:rowOff>
    </xdr:to>
    <xdr:graphicFrame macro="">
      <xdr:nvGraphicFramePr>
        <xdr:cNvPr id="80" name="Chart 87">
          <a:extLst>
            <a:ext uri="{FF2B5EF4-FFF2-40B4-BE49-F238E27FC236}">
              <a16:creationId xmlns:a16="http://schemas.microsoft.com/office/drawing/2014/main" id="{00000000-0008-0000-0300-00005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6"/>
        </a:graphicData>
      </a:graphic>
    </xdr:graphicFrame>
    <xdr:clientData/>
  </xdr:twoCellAnchor>
  <xdr:twoCellAnchor>
    <xdr:from>
      <xdr:col>10</xdr:col>
      <xdr:colOff>0</xdr:colOff>
      <xdr:row>277</xdr:row>
      <xdr:rowOff>0</xdr:rowOff>
    </xdr:from>
    <xdr:to>
      <xdr:col>15</xdr:col>
      <xdr:colOff>0</xdr:colOff>
      <xdr:row>291</xdr:row>
      <xdr:rowOff>66675</xdr:rowOff>
    </xdr:to>
    <xdr:graphicFrame macro="">
      <xdr:nvGraphicFramePr>
        <xdr:cNvPr id="81" name="Chart 87">
          <a:extLst>
            <a:ext uri="{FF2B5EF4-FFF2-40B4-BE49-F238E27FC236}">
              <a16:creationId xmlns:a16="http://schemas.microsoft.com/office/drawing/2014/main" id="{00000000-0008-0000-0300-00005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7"/>
        </a:graphicData>
      </a:graphic>
    </xdr:graphicFrame>
    <xdr:clientData/>
  </xdr:twoCellAnchor>
  <xdr:twoCellAnchor>
    <xdr:from>
      <xdr:col>0</xdr:col>
      <xdr:colOff>0</xdr:colOff>
      <xdr:row>294</xdr:row>
      <xdr:rowOff>0</xdr:rowOff>
    </xdr:from>
    <xdr:to>
      <xdr:col>5</xdr:col>
      <xdr:colOff>0</xdr:colOff>
      <xdr:row>308</xdr:row>
      <xdr:rowOff>47625</xdr:rowOff>
    </xdr:to>
    <xdr:graphicFrame macro="">
      <xdr:nvGraphicFramePr>
        <xdr:cNvPr id="88" name="Chart 86">
          <a:extLst>
            <a:ext uri="{FF2B5EF4-FFF2-40B4-BE49-F238E27FC236}">
              <a16:creationId xmlns:a16="http://schemas.microsoft.com/office/drawing/2014/main" id="{00000000-0008-0000-0300-00005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8"/>
        </a:graphicData>
      </a:graphic>
    </xdr:graphicFrame>
    <xdr:clientData/>
  </xdr:twoCellAnchor>
  <xdr:twoCellAnchor>
    <xdr:from>
      <xdr:col>5</xdr:col>
      <xdr:colOff>0</xdr:colOff>
      <xdr:row>294</xdr:row>
      <xdr:rowOff>0</xdr:rowOff>
    </xdr:from>
    <xdr:to>
      <xdr:col>10</xdr:col>
      <xdr:colOff>0</xdr:colOff>
      <xdr:row>308</xdr:row>
      <xdr:rowOff>66675</xdr:rowOff>
    </xdr:to>
    <xdr:graphicFrame macro="">
      <xdr:nvGraphicFramePr>
        <xdr:cNvPr id="89" name="Chart 87">
          <a:extLst>
            <a:ext uri="{FF2B5EF4-FFF2-40B4-BE49-F238E27FC236}">
              <a16:creationId xmlns:a16="http://schemas.microsoft.com/office/drawing/2014/main" id="{00000000-0008-0000-0300-00005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9"/>
        </a:graphicData>
      </a:graphic>
    </xdr:graphicFrame>
    <xdr:clientData/>
  </xdr:twoCellAnchor>
  <xdr:twoCellAnchor>
    <xdr:from>
      <xdr:col>10</xdr:col>
      <xdr:colOff>0</xdr:colOff>
      <xdr:row>294</xdr:row>
      <xdr:rowOff>0</xdr:rowOff>
    </xdr:from>
    <xdr:to>
      <xdr:col>15</xdr:col>
      <xdr:colOff>0</xdr:colOff>
      <xdr:row>308</xdr:row>
      <xdr:rowOff>66675</xdr:rowOff>
    </xdr:to>
    <xdr:graphicFrame macro="">
      <xdr:nvGraphicFramePr>
        <xdr:cNvPr id="90" name="Chart 87">
          <a:extLst>
            <a:ext uri="{FF2B5EF4-FFF2-40B4-BE49-F238E27FC236}">
              <a16:creationId xmlns:a16="http://schemas.microsoft.com/office/drawing/2014/main" id="{00000000-0008-0000-0300-00005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0"/>
        </a:graphicData>
      </a:graphic>
    </xdr:graphicFrame>
    <xdr:clientData/>
  </xdr:twoCellAnchor>
  <xdr:twoCellAnchor>
    <xdr:from>
      <xdr:col>0</xdr:col>
      <xdr:colOff>0</xdr:colOff>
      <xdr:row>309</xdr:row>
      <xdr:rowOff>0</xdr:rowOff>
    </xdr:from>
    <xdr:to>
      <xdr:col>5</xdr:col>
      <xdr:colOff>0</xdr:colOff>
      <xdr:row>323</xdr:row>
      <xdr:rowOff>47625</xdr:rowOff>
    </xdr:to>
    <xdr:graphicFrame macro="">
      <xdr:nvGraphicFramePr>
        <xdr:cNvPr id="97" name="Chart 86">
          <a:extLst>
            <a:ext uri="{FF2B5EF4-FFF2-40B4-BE49-F238E27FC236}">
              <a16:creationId xmlns:a16="http://schemas.microsoft.com/office/drawing/2014/main" id="{00000000-0008-0000-0300-00006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1"/>
        </a:graphicData>
      </a:graphic>
    </xdr:graphicFrame>
    <xdr:clientData/>
  </xdr:twoCellAnchor>
  <xdr:twoCellAnchor>
    <xdr:from>
      <xdr:col>5</xdr:col>
      <xdr:colOff>0</xdr:colOff>
      <xdr:row>309</xdr:row>
      <xdr:rowOff>0</xdr:rowOff>
    </xdr:from>
    <xdr:to>
      <xdr:col>10</xdr:col>
      <xdr:colOff>0</xdr:colOff>
      <xdr:row>323</xdr:row>
      <xdr:rowOff>66675</xdr:rowOff>
    </xdr:to>
    <xdr:graphicFrame macro="">
      <xdr:nvGraphicFramePr>
        <xdr:cNvPr id="98" name="Chart 87">
          <a:extLst>
            <a:ext uri="{FF2B5EF4-FFF2-40B4-BE49-F238E27FC236}">
              <a16:creationId xmlns:a16="http://schemas.microsoft.com/office/drawing/2014/main" id="{00000000-0008-0000-0300-00006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2"/>
        </a:graphicData>
      </a:graphic>
    </xdr:graphicFrame>
    <xdr:clientData/>
  </xdr:twoCellAnchor>
  <xdr:twoCellAnchor>
    <xdr:from>
      <xdr:col>10</xdr:col>
      <xdr:colOff>0</xdr:colOff>
      <xdr:row>309</xdr:row>
      <xdr:rowOff>0</xdr:rowOff>
    </xdr:from>
    <xdr:to>
      <xdr:col>15</xdr:col>
      <xdr:colOff>0</xdr:colOff>
      <xdr:row>323</xdr:row>
      <xdr:rowOff>66675</xdr:rowOff>
    </xdr:to>
    <xdr:graphicFrame macro="">
      <xdr:nvGraphicFramePr>
        <xdr:cNvPr id="99" name="Chart 87">
          <a:extLst>
            <a:ext uri="{FF2B5EF4-FFF2-40B4-BE49-F238E27FC236}">
              <a16:creationId xmlns:a16="http://schemas.microsoft.com/office/drawing/2014/main" id="{00000000-0008-0000-0300-00006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3"/>
        </a:graphicData>
      </a:graphic>
    </xdr:graphicFrame>
    <xdr:clientData/>
  </xdr:twoCellAnchor>
  <xdr:twoCellAnchor>
    <xdr:from>
      <xdr:col>0</xdr:col>
      <xdr:colOff>0</xdr:colOff>
      <xdr:row>358</xdr:row>
      <xdr:rowOff>1</xdr:rowOff>
    </xdr:from>
    <xdr:to>
      <xdr:col>5</xdr:col>
      <xdr:colOff>0</xdr:colOff>
      <xdr:row>372</xdr:row>
      <xdr:rowOff>6351</xdr:rowOff>
    </xdr:to>
    <xdr:graphicFrame macro="">
      <xdr:nvGraphicFramePr>
        <xdr:cNvPr id="104" name="Chart 86">
          <a:extLst>
            <a:ext uri="{FF2B5EF4-FFF2-40B4-BE49-F238E27FC236}">
              <a16:creationId xmlns:a16="http://schemas.microsoft.com/office/drawing/2014/main" id="{00000000-0008-0000-0300-00006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4"/>
        </a:graphicData>
      </a:graphic>
    </xdr:graphicFrame>
    <xdr:clientData/>
  </xdr:twoCellAnchor>
  <xdr:twoCellAnchor>
    <xdr:from>
      <xdr:col>5</xdr:col>
      <xdr:colOff>0</xdr:colOff>
      <xdr:row>358</xdr:row>
      <xdr:rowOff>1</xdr:rowOff>
    </xdr:from>
    <xdr:to>
      <xdr:col>10</xdr:col>
      <xdr:colOff>0</xdr:colOff>
      <xdr:row>372</xdr:row>
      <xdr:rowOff>6351</xdr:rowOff>
    </xdr:to>
    <xdr:graphicFrame macro="">
      <xdr:nvGraphicFramePr>
        <xdr:cNvPr id="105" name="Chart 87">
          <a:extLst>
            <a:ext uri="{FF2B5EF4-FFF2-40B4-BE49-F238E27FC236}">
              <a16:creationId xmlns:a16="http://schemas.microsoft.com/office/drawing/2014/main" id="{00000000-0008-0000-0300-00006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5"/>
        </a:graphicData>
      </a:graphic>
    </xdr:graphicFrame>
    <xdr:clientData/>
  </xdr:twoCellAnchor>
  <xdr:twoCellAnchor>
    <xdr:from>
      <xdr:col>10</xdr:col>
      <xdr:colOff>0</xdr:colOff>
      <xdr:row>358</xdr:row>
      <xdr:rowOff>1</xdr:rowOff>
    </xdr:from>
    <xdr:to>
      <xdr:col>15</xdr:col>
      <xdr:colOff>0</xdr:colOff>
      <xdr:row>372</xdr:row>
      <xdr:rowOff>1</xdr:rowOff>
    </xdr:to>
    <xdr:graphicFrame macro="">
      <xdr:nvGraphicFramePr>
        <xdr:cNvPr id="106" name="Chart 87">
          <a:extLst>
            <a:ext uri="{FF2B5EF4-FFF2-40B4-BE49-F238E27FC236}">
              <a16:creationId xmlns:a16="http://schemas.microsoft.com/office/drawing/2014/main" id="{00000000-0008-0000-0300-00006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6"/>
        </a:graphicData>
      </a:graphic>
    </xdr:graphicFrame>
    <xdr:clientData/>
  </xdr:twoCellAnchor>
  <xdr:twoCellAnchor>
    <xdr:from>
      <xdr:col>0</xdr:col>
      <xdr:colOff>0</xdr:colOff>
      <xdr:row>327</xdr:row>
      <xdr:rowOff>0</xdr:rowOff>
    </xdr:from>
    <xdr:to>
      <xdr:col>5</xdr:col>
      <xdr:colOff>0</xdr:colOff>
      <xdr:row>341</xdr:row>
      <xdr:rowOff>47625</xdr:rowOff>
    </xdr:to>
    <xdr:graphicFrame macro="">
      <xdr:nvGraphicFramePr>
        <xdr:cNvPr id="107" name="Chart 86">
          <a:extLst>
            <a:ext uri="{FF2B5EF4-FFF2-40B4-BE49-F238E27FC236}">
              <a16:creationId xmlns:a16="http://schemas.microsoft.com/office/drawing/2014/main" id="{00000000-0008-0000-0300-00006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7"/>
        </a:graphicData>
      </a:graphic>
    </xdr:graphicFrame>
    <xdr:clientData/>
  </xdr:twoCellAnchor>
  <xdr:twoCellAnchor>
    <xdr:from>
      <xdr:col>5</xdr:col>
      <xdr:colOff>0</xdr:colOff>
      <xdr:row>327</xdr:row>
      <xdr:rowOff>0</xdr:rowOff>
    </xdr:from>
    <xdr:to>
      <xdr:col>10</xdr:col>
      <xdr:colOff>0</xdr:colOff>
      <xdr:row>341</xdr:row>
      <xdr:rowOff>47625</xdr:rowOff>
    </xdr:to>
    <xdr:graphicFrame macro="">
      <xdr:nvGraphicFramePr>
        <xdr:cNvPr id="110" name="Chart 86">
          <a:extLst>
            <a:ext uri="{FF2B5EF4-FFF2-40B4-BE49-F238E27FC236}">
              <a16:creationId xmlns:a16="http://schemas.microsoft.com/office/drawing/2014/main" id="{00000000-0008-0000-0300-00006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8"/>
        </a:graphicData>
      </a:graphic>
    </xdr:graphicFrame>
    <xdr:clientData/>
  </xdr:twoCellAnchor>
  <xdr:twoCellAnchor>
    <xdr:from>
      <xdr:col>10</xdr:col>
      <xdr:colOff>0</xdr:colOff>
      <xdr:row>327</xdr:row>
      <xdr:rowOff>0</xdr:rowOff>
    </xdr:from>
    <xdr:to>
      <xdr:col>15</xdr:col>
      <xdr:colOff>0</xdr:colOff>
      <xdr:row>341</xdr:row>
      <xdr:rowOff>47625</xdr:rowOff>
    </xdr:to>
    <xdr:graphicFrame macro="">
      <xdr:nvGraphicFramePr>
        <xdr:cNvPr id="111" name="Chart 86">
          <a:extLst>
            <a:ext uri="{FF2B5EF4-FFF2-40B4-BE49-F238E27FC236}">
              <a16:creationId xmlns:a16="http://schemas.microsoft.com/office/drawing/2014/main" id="{00000000-0008-0000-0300-00006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9"/>
        </a:graphicData>
      </a:graphic>
    </xdr:graphicFrame>
    <xdr:clientData/>
  </xdr:twoCellAnchor>
  <xdr:twoCellAnchor>
    <xdr:from>
      <xdr:col>5</xdr:col>
      <xdr:colOff>0</xdr:colOff>
      <xdr:row>342</xdr:row>
      <xdr:rowOff>0</xdr:rowOff>
    </xdr:from>
    <xdr:to>
      <xdr:col>10</xdr:col>
      <xdr:colOff>0</xdr:colOff>
      <xdr:row>356</xdr:row>
      <xdr:rowOff>47625</xdr:rowOff>
    </xdr:to>
    <xdr:graphicFrame macro="">
      <xdr:nvGraphicFramePr>
        <xdr:cNvPr id="112" name="Chart 86">
          <a:extLst>
            <a:ext uri="{FF2B5EF4-FFF2-40B4-BE49-F238E27FC236}">
              <a16:creationId xmlns:a16="http://schemas.microsoft.com/office/drawing/2014/main" id="{00000000-0008-0000-0300-00007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0"/>
        </a:graphicData>
      </a:graphic>
    </xdr:graphicFrame>
    <xdr:clientData/>
  </xdr:twoCellAnchor>
  <xdr:twoCellAnchor>
    <xdr:from>
      <xdr:col>10</xdr:col>
      <xdr:colOff>0</xdr:colOff>
      <xdr:row>342</xdr:row>
      <xdr:rowOff>0</xdr:rowOff>
    </xdr:from>
    <xdr:to>
      <xdr:col>15</xdr:col>
      <xdr:colOff>0</xdr:colOff>
      <xdr:row>356</xdr:row>
      <xdr:rowOff>47625</xdr:rowOff>
    </xdr:to>
    <xdr:graphicFrame macro="">
      <xdr:nvGraphicFramePr>
        <xdr:cNvPr id="113" name="Chart 86">
          <a:extLst>
            <a:ext uri="{FF2B5EF4-FFF2-40B4-BE49-F238E27FC236}">
              <a16:creationId xmlns:a16="http://schemas.microsoft.com/office/drawing/2014/main" id="{00000000-0008-0000-0300-00007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1"/>
        </a:graphicData>
      </a:graphic>
    </xdr:graphicFrame>
    <xdr:clientData/>
  </xdr:twoCellAnchor>
  <xdr:twoCellAnchor>
    <xdr:from>
      <xdr:col>0</xdr:col>
      <xdr:colOff>0</xdr:colOff>
      <xdr:row>342</xdr:row>
      <xdr:rowOff>0</xdr:rowOff>
    </xdr:from>
    <xdr:to>
      <xdr:col>5</xdr:col>
      <xdr:colOff>0</xdr:colOff>
      <xdr:row>356</xdr:row>
      <xdr:rowOff>47625</xdr:rowOff>
    </xdr:to>
    <xdr:graphicFrame macro="">
      <xdr:nvGraphicFramePr>
        <xdr:cNvPr id="114" name="Chart 86">
          <a:extLst>
            <a:ext uri="{FF2B5EF4-FFF2-40B4-BE49-F238E27FC236}">
              <a16:creationId xmlns:a16="http://schemas.microsoft.com/office/drawing/2014/main" id="{00000000-0008-0000-0300-00007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P137"/>
  <sheetViews>
    <sheetView workbookViewId="0">
      <pane xSplit="4" ySplit="2" topLeftCell="E3" activePane="bottomRight" state="frozen"/>
      <selection pane="topRight" activeCell="F1" sqref="F1"/>
      <selection pane="bottomLeft" activeCell="A3" sqref="A3"/>
      <selection pane="bottomRight" activeCell="AK5" sqref="AK5"/>
    </sheetView>
  </sheetViews>
  <sheetFormatPr defaultColWidth="9.09765625" defaultRowHeight="11.5" x14ac:dyDescent="0.25"/>
  <cols>
    <col min="1" max="1" width="15" style="13" customWidth="1"/>
    <col min="2" max="2" width="1.8984375" style="14" customWidth="1"/>
    <col min="3" max="4" width="2.69921875" style="41" customWidth="1"/>
    <col min="5" max="6" width="5.59765625" style="42" customWidth="1"/>
    <col min="7" max="7" width="5.59765625" style="12" customWidth="1"/>
    <col min="8" max="35" width="5.59765625" style="13" customWidth="1"/>
    <col min="36" max="36" width="2.8984375" style="13" customWidth="1"/>
    <col min="37" max="37" width="7.09765625" style="13" customWidth="1"/>
    <col min="38" max="39" width="7.3984375" style="13" customWidth="1"/>
    <col min="40" max="40" width="3" style="13" customWidth="1"/>
    <col min="41" max="41" width="6.69921875" style="12" customWidth="1"/>
    <col min="42" max="16384" width="9.09765625" style="13"/>
  </cols>
  <sheetData>
    <row r="1" spans="1:41" x14ac:dyDescent="0.25">
      <c r="A1" s="8" t="s">
        <v>64</v>
      </c>
      <c r="B1" s="52"/>
      <c r="C1" s="10"/>
      <c r="D1" s="10"/>
      <c r="E1" s="11"/>
      <c r="F1" s="11"/>
    </row>
    <row r="2" spans="1:41" s="91" customFormat="1" ht="17.5" x14ac:dyDescent="0.25">
      <c r="A2" s="91" t="s">
        <v>28</v>
      </c>
      <c r="B2" s="92"/>
      <c r="C2" s="93" t="s">
        <v>56</v>
      </c>
      <c r="D2" s="93" t="s">
        <v>63</v>
      </c>
      <c r="E2" s="94">
        <v>1994</v>
      </c>
      <c r="F2" s="94">
        <v>1995</v>
      </c>
      <c r="G2" s="95">
        <v>1996</v>
      </c>
      <c r="H2" s="95">
        <v>1997</v>
      </c>
      <c r="I2" s="95">
        <v>1998</v>
      </c>
      <c r="J2" s="95">
        <v>1999</v>
      </c>
      <c r="K2" s="95">
        <v>2000</v>
      </c>
      <c r="L2" s="95">
        <v>2001</v>
      </c>
      <c r="M2" s="95">
        <v>2002</v>
      </c>
      <c r="N2" s="95">
        <v>2003</v>
      </c>
      <c r="O2" s="95">
        <v>2004</v>
      </c>
      <c r="P2" s="95">
        <v>2005</v>
      </c>
      <c r="Q2" s="95">
        <v>2006</v>
      </c>
      <c r="R2" s="95">
        <v>2007</v>
      </c>
      <c r="S2" s="95">
        <v>2008</v>
      </c>
      <c r="T2" s="95">
        <v>2009</v>
      </c>
      <c r="U2" s="95">
        <v>2010</v>
      </c>
      <c r="V2" s="95">
        <v>2011</v>
      </c>
      <c r="W2" s="95">
        <v>2012</v>
      </c>
      <c r="X2" s="95">
        <v>2013</v>
      </c>
      <c r="Y2" s="95">
        <v>2014</v>
      </c>
      <c r="Z2" s="95">
        <v>2015</v>
      </c>
      <c r="AA2" s="95">
        <v>2016</v>
      </c>
      <c r="AB2" s="95">
        <v>2017</v>
      </c>
      <c r="AC2" s="95">
        <v>2018</v>
      </c>
      <c r="AD2" s="95">
        <v>2019</v>
      </c>
      <c r="AE2" s="95">
        <v>2020</v>
      </c>
      <c r="AF2" s="95">
        <v>2021</v>
      </c>
      <c r="AG2" s="95">
        <v>2022</v>
      </c>
      <c r="AH2" s="95">
        <v>2023</v>
      </c>
      <c r="AI2" s="95">
        <v>2024</v>
      </c>
      <c r="AK2" s="95" t="s">
        <v>173</v>
      </c>
      <c r="AL2" s="95" t="s">
        <v>115</v>
      </c>
      <c r="AM2" s="96" t="s">
        <v>116</v>
      </c>
      <c r="AN2" s="96"/>
      <c r="AO2" s="98" t="s">
        <v>55</v>
      </c>
    </row>
    <row r="3" spans="1:41" s="22" customFormat="1" x14ac:dyDescent="0.25">
      <c r="A3" s="14" t="s">
        <v>62</v>
      </c>
      <c r="B3" s="14" t="s">
        <v>69</v>
      </c>
      <c r="C3" s="18" t="s">
        <v>59</v>
      </c>
      <c r="D3" s="18" t="s">
        <v>61</v>
      </c>
      <c r="E3" s="19"/>
      <c r="F3" s="19"/>
      <c r="G3" s="32">
        <v>1.65944236367186</v>
      </c>
      <c r="H3" s="32">
        <v>2.2339418283620098</v>
      </c>
      <c r="I3" s="32">
        <v>1.73142427647396</v>
      </c>
      <c r="J3" s="32">
        <v>3.1753740884339798</v>
      </c>
      <c r="K3" s="32">
        <v>2.9723539028697901</v>
      </c>
      <c r="L3" s="32">
        <v>2.1648534909991199</v>
      </c>
      <c r="M3" s="32">
        <v>2.1971523905127102</v>
      </c>
      <c r="N3" s="32">
        <v>5.1232029761759597</v>
      </c>
      <c r="O3" s="32">
        <v>5.75850757322055</v>
      </c>
      <c r="P3" s="32">
        <v>4.0242427549306496</v>
      </c>
      <c r="Q3" s="32">
        <v>1.2445298738784301</v>
      </c>
      <c r="R3" s="32">
        <v>4.0828653071258003</v>
      </c>
      <c r="S3" s="32">
        <v>2.79164252733931</v>
      </c>
      <c r="T3" s="32">
        <v>3.0459331112277801</v>
      </c>
      <c r="U3" s="32">
        <v>3.6702398970730101</v>
      </c>
      <c r="V3" s="32">
        <v>4.3336663211105</v>
      </c>
      <c r="W3" s="32">
        <v>4.2323639490209004</v>
      </c>
      <c r="X3" s="32">
        <v>4.0883388472776803</v>
      </c>
      <c r="Y3" s="32">
        <v>3.1993085018471299</v>
      </c>
      <c r="Z3" s="32">
        <v>5.0075709590036599</v>
      </c>
      <c r="AA3" s="32">
        <v>4.2037325792590501</v>
      </c>
      <c r="AB3" s="32">
        <v>5.9530383242811498</v>
      </c>
      <c r="AC3" s="32">
        <v>3.3439263229473899</v>
      </c>
      <c r="AD3" s="32">
        <v>6.0805047356151203</v>
      </c>
      <c r="AE3" s="32">
        <v>5.7417735658401003</v>
      </c>
      <c r="AF3" s="32">
        <v>5.9548087588762604</v>
      </c>
      <c r="AG3" s="32">
        <v>5.6937448064913303</v>
      </c>
      <c r="AH3" s="32">
        <v>4.4113254588632103</v>
      </c>
      <c r="AI3" s="32">
        <v>4.0254262790357904</v>
      </c>
      <c r="AK3" s="21">
        <f>(reproductie!AI3-AVERAGE(reproductie!Y3:AH3))/STDEV(reproductie!Y3:AH3)</f>
        <v>-0.84566313657979719</v>
      </c>
      <c r="AL3" s="21">
        <f>AVERAGE(G3:AI3)</f>
        <v>3.8670770955780762</v>
      </c>
      <c r="AM3" s="21">
        <f>STDEV(G3:AI3)</f>
        <v>1.4187056200159218</v>
      </c>
      <c r="AN3" s="53"/>
      <c r="AO3" s="76" t="s">
        <v>0</v>
      </c>
    </row>
    <row r="4" spans="1:41" x14ac:dyDescent="0.25">
      <c r="A4" s="153" t="s">
        <v>127</v>
      </c>
      <c r="B4" s="24" t="s">
        <v>67</v>
      </c>
      <c r="C4" s="25"/>
      <c r="D4" s="25"/>
      <c r="E4" s="19"/>
      <c r="F4" s="19"/>
      <c r="G4" s="32">
        <v>0.50163387645550905</v>
      </c>
      <c r="H4" s="32">
        <v>0.62501923551040095</v>
      </c>
      <c r="I4" s="32">
        <v>0.36288070255952298</v>
      </c>
      <c r="J4" s="32">
        <v>0.99772804184917596</v>
      </c>
      <c r="K4" s="32">
        <v>0.79455335570907204</v>
      </c>
      <c r="L4" s="32">
        <v>0.64937980793669403</v>
      </c>
      <c r="M4" s="32">
        <v>0.56072496349654699</v>
      </c>
      <c r="N4" s="32">
        <v>1.5608790253110501</v>
      </c>
      <c r="O4" s="32">
        <v>1.7102560113699199</v>
      </c>
      <c r="P4" s="32">
        <v>1.2167183583599901</v>
      </c>
      <c r="Q4" s="32">
        <v>0.325077729089159</v>
      </c>
      <c r="R4" s="32">
        <v>1.3637854062714001</v>
      </c>
      <c r="S4" s="32">
        <v>0.87531471708451403</v>
      </c>
      <c r="T4" s="32">
        <v>0.99229975470825504</v>
      </c>
      <c r="U4" s="32">
        <v>1.1878284693353101</v>
      </c>
      <c r="V4" s="32">
        <v>1.48471562308312</v>
      </c>
      <c r="W4" s="32">
        <v>1.4277777432538801</v>
      </c>
      <c r="X4" s="32">
        <v>1.4152279212499901</v>
      </c>
      <c r="Y4" s="32">
        <v>1.09927038599714</v>
      </c>
      <c r="Z4" s="32">
        <v>1.75905837998901</v>
      </c>
      <c r="AA4" s="32">
        <v>1.4295604692616499</v>
      </c>
      <c r="AB4" s="32">
        <v>2.11782329433409</v>
      </c>
      <c r="AC4" s="32">
        <v>1.1386235893248899</v>
      </c>
      <c r="AD4" s="32">
        <v>2.11438445672424</v>
      </c>
      <c r="AE4" s="32">
        <v>2.0091738767444101</v>
      </c>
      <c r="AF4" s="32">
        <v>2.0718472075313898</v>
      </c>
      <c r="AG4" s="32">
        <v>1.9614614567579201</v>
      </c>
      <c r="AH4" s="32">
        <v>1.5202822585412901</v>
      </c>
      <c r="AI4" s="32">
        <v>1.3088384859686</v>
      </c>
      <c r="AO4" s="73"/>
    </row>
    <row r="5" spans="1:41" x14ac:dyDescent="0.25">
      <c r="A5" s="23"/>
      <c r="B5" s="152" t="s">
        <v>68</v>
      </c>
      <c r="C5" s="25"/>
      <c r="D5" s="25"/>
      <c r="E5" s="54"/>
      <c r="F5" s="54"/>
      <c r="G5" s="55">
        <v>6.07009113098482</v>
      </c>
      <c r="H5" s="55">
        <v>8.8274427782431903</v>
      </c>
      <c r="I5" s="55">
        <v>8.3428276672962394</v>
      </c>
      <c r="J5" s="55">
        <v>11.492191793028701</v>
      </c>
      <c r="K5" s="55">
        <v>12.2090232553881</v>
      </c>
      <c r="L5" s="55">
        <v>8.0264562116962601</v>
      </c>
      <c r="M5" s="55">
        <v>9.2011825129671898</v>
      </c>
      <c r="N5" s="55">
        <v>19.032630877611499</v>
      </c>
      <c r="O5" s="55">
        <v>22.2936894638067</v>
      </c>
      <c r="P5" s="55">
        <v>14.987445833857899</v>
      </c>
      <c r="Q5" s="55">
        <v>5.0330325471839696</v>
      </c>
      <c r="R5" s="55">
        <v>14.0511685759435</v>
      </c>
      <c r="S5" s="55">
        <v>10.0692009937117</v>
      </c>
      <c r="T5" s="55">
        <v>10.722057253671901</v>
      </c>
      <c r="U5" s="55">
        <v>12.9405525592017</v>
      </c>
      <c r="V5" s="55">
        <v>14.6668250028393</v>
      </c>
      <c r="W5" s="55">
        <v>14.4879707037322</v>
      </c>
      <c r="X5" s="55">
        <v>13.7036690393198</v>
      </c>
      <c r="Y5" s="55">
        <v>10.7687978726374</v>
      </c>
      <c r="Z5" s="55">
        <v>16.651273787206801</v>
      </c>
      <c r="AA5" s="55">
        <v>14.2823048090856</v>
      </c>
      <c r="AB5" s="55">
        <v>19.565537779179799</v>
      </c>
      <c r="AC5" s="55">
        <v>11.3372457293354</v>
      </c>
      <c r="AD5" s="55">
        <v>20.304083826460101</v>
      </c>
      <c r="AE5" s="55">
        <v>19.0726286205558</v>
      </c>
      <c r="AF5" s="55">
        <v>19.8888845882122</v>
      </c>
      <c r="AG5" s="55">
        <v>19.138996615779401</v>
      </c>
      <c r="AH5" s="55">
        <v>14.8349837443893</v>
      </c>
      <c r="AI5" s="55">
        <v>14.1197575452241</v>
      </c>
      <c r="AO5" s="73"/>
    </row>
    <row r="6" spans="1:41" s="90" customFormat="1" x14ac:dyDescent="0.25">
      <c r="A6" s="90" t="s">
        <v>29</v>
      </c>
      <c r="B6" s="89" t="s">
        <v>69</v>
      </c>
      <c r="C6" s="102" t="s">
        <v>59</v>
      </c>
      <c r="D6" s="102" t="s">
        <v>61</v>
      </c>
      <c r="E6" s="103">
        <v>1.8143175860565</v>
      </c>
      <c r="F6" s="103">
        <v>1.4779934479796299</v>
      </c>
      <c r="G6" s="131">
        <v>1.5608300942798701</v>
      </c>
      <c r="H6" s="131">
        <v>1.5482564027129899</v>
      </c>
      <c r="I6" s="131">
        <v>1.9230017409467699</v>
      </c>
      <c r="J6" s="131">
        <v>1.68156886125053</v>
      </c>
      <c r="K6" s="131">
        <v>1.7104094488116</v>
      </c>
      <c r="L6" s="131">
        <v>1.0715498818286699</v>
      </c>
      <c r="M6" s="131">
        <v>1.5085583866915699</v>
      </c>
      <c r="N6" s="131">
        <v>1.2526713242596099</v>
      </c>
      <c r="O6" s="131">
        <v>1.38428498349692</v>
      </c>
      <c r="P6" s="131">
        <v>1.23535209255097</v>
      </c>
      <c r="Q6" s="131">
        <v>0.90389918392914903</v>
      </c>
      <c r="R6" s="131">
        <v>1.0563578138627301</v>
      </c>
      <c r="S6" s="131">
        <v>1.10793446067622</v>
      </c>
      <c r="T6" s="131">
        <v>1.6580769354257301</v>
      </c>
      <c r="U6" s="131">
        <v>1.3005641588835499</v>
      </c>
      <c r="V6" s="131">
        <v>1.2573777352112601</v>
      </c>
      <c r="W6" s="131">
        <v>1.3517578422437699</v>
      </c>
      <c r="X6" s="131">
        <v>0.96949474312781403</v>
      </c>
      <c r="Y6" s="131">
        <v>1.1695132988331101</v>
      </c>
      <c r="Z6" s="131">
        <v>0.99416373767894395</v>
      </c>
      <c r="AA6" s="131">
        <v>0.89921538819198599</v>
      </c>
      <c r="AB6" s="131">
        <v>1.1394222956164901</v>
      </c>
      <c r="AC6" s="131">
        <v>1.08207281347801</v>
      </c>
      <c r="AD6" s="131">
        <v>0.99235209615457598</v>
      </c>
      <c r="AE6" s="131">
        <v>1.0247967276266601</v>
      </c>
      <c r="AF6" s="131">
        <v>0.75770721127198803</v>
      </c>
      <c r="AG6" s="131">
        <v>1.04654073230254</v>
      </c>
      <c r="AH6" s="131">
        <v>0.76221377093603904</v>
      </c>
      <c r="AI6" s="131">
        <v>1.2312515325126501</v>
      </c>
      <c r="AK6" s="105">
        <f>(reproductie!AI6-AVERAGE(reproductie!Y6:AH6))/STDEV(reproductie!Y6:AH6)</f>
        <v>1.7216336882558352</v>
      </c>
      <c r="AL6" s="105">
        <f>AVERAGE(G6:AI6)</f>
        <v>1.2269377825790591</v>
      </c>
      <c r="AM6" s="105">
        <f>STDEV(G6:AI6)</f>
        <v>0.29570988340988197</v>
      </c>
      <c r="AN6" s="132"/>
      <c r="AO6" s="107" t="s">
        <v>1</v>
      </c>
    </row>
    <row r="7" spans="1:41" s="109" customFormat="1" x14ac:dyDescent="0.25">
      <c r="A7" s="109" t="s">
        <v>145</v>
      </c>
      <c r="B7" s="110"/>
      <c r="C7" s="111"/>
      <c r="D7" s="111"/>
      <c r="E7" s="103">
        <v>1.0443207464778399</v>
      </c>
      <c r="F7" s="103">
        <v>0.95829717478959298</v>
      </c>
      <c r="G7" s="131">
        <v>1.0011066331143099</v>
      </c>
      <c r="H7" s="131">
        <v>1.0352366964339501</v>
      </c>
      <c r="I7" s="131">
        <v>1.31348426072186</v>
      </c>
      <c r="J7" s="131">
        <v>1.1756247594465601</v>
      </c>
      <c r="K7" s="131">
        <v>1.2065459458395</v>
      </c>
      <c r="L7" s="131">
        <v>0.75269212579154898</v>
      </c>
      <c r="M7" s="131">
        <v>1.0673854700452201</v>
      </c>
      <c r="N7" s="131">
        <v>0.89389559811497299</v>
      </c>
      <c r="O7" s="131">
        <v>0.99009460444654895</v>
      </c>
      <c r="P7" s="131">
        <v>0.87025114339269105</v>
      </c>
      <c r="Q7" s="131">
        <v>0.63723194252882798</v>
      </c>
      <c r="R7" s="131">
        <v>0.74912505413743702</v>
      </c>
      <c r="S7" s="131">
        <v>0.79279715577527698</v>
      </c>
      <c r="T7" s="131">
        <v>1.1729701405766699</v>
      </c>
      <c r="U7" s="131">
        <v>0.90351022583149099</v>
      </c>
      <c r="V7" s="131">
        <v>0.861969031333499</v>
      </c>
      <c r="W7" s="131">
        <v>0.94357421575182798</v>
      </c>
      <c r="X7" s="131">
        <v>0.67150884542634803</v>
      </c>
      <c r="Y7" s="131">
        <v>0.83476843207543705</v>
      </c>
      <c r="Z7" s="131">
        <v>0.71076750787485299</v>
      </c>
      <c r="AA7" s="131">
        <v>0.64459851451144301</v>
      </c>
      <c r="AB7" s="131">
        <v>0.808174278891717</v>
      </c>
      <c r="AC7" s="131">
        <v>0.763545315831064</v>
      </c>
      <c r="AD7" s="131">
        <v>0.70378412043254501</v>
      </c>
      <c r="AE7" s="131">
        <v>0.72971655748140996</v>
      </c>
      <c r="AF7" s="131">
        <v>0.53180590593942201</v>
      </c>
      <c r="AG7" s="131">
        <v>0.73927019045402398</v>
      </c>
      <c r="AH7" s="131">
        <v>0.53903169054330402</v>
      </c>
      <c r="AI7" s="131">
        <v>0.85536721649808301</v>
      </c>
      <c r="AO7" s="113"/>
    </row>
    <row r="8" spans="1:41" s="109" customFormat="1" x14ac:dyDescent="0.25">
      <c r="B8" s="110"/>
      <c r="C8" s="111"/>
      <c r="D8" s="111"/>
      <c r="E8" s="103">
        <v>3.2192853699073498</v>
      </c>
      <c r="F8" s="103">
        <v>2.2948811986558102</v>
      </c>
      <c r="G8" s="131">
        <v>2.45087746903465</v>
      </c>
      <c r="H8" s="131">
        <v>2.3252846443970099</v>
      </c>
      <c r="I8" s="131">
        <v>2.8261837114428201</v>
      </c>
      <c r="J8" s="131">
        <v>2.4116698339790301</v>
      </c>
      <c r="K8" s="131">
        <v>2.4307460663519902</v>
      </c>
      <c r="L8" s="131">
        <v>1.5280780778648799</v>
      </c>
      <c r="M8" s="131">
        <v>2.1370981403282401</v>
      </c>
      <c r="N8" s="131">
        <v>1.7586688105491599</v>
      </c>
      <c r="O8" s="131">
        <v>1.9394868819615401</v>
      </c>
      <c r="P8" s="131">
        <v>1.7570889275056401</v>
      </c>
      <c r="Q8" s="131">
        <v>1.2835405410882601</v>
      </c>
      <c r="R8" s="131">
        <v>1.4918772701960601</v>
      </c>
      <c r="S8" s="131">
        <v>1.55072997158808</v>
      </c>
      <c r="T8" s="131">
        <v>2.35041614788617</v>
      </c>
      <c r="U8" s="131">
        <v>1.8766087535492799</v>
      </c>
      <c r="V8" s="131">
        <v>1.839187307589</v>
      </c>
      <c r="W8" s="131">
        <v>1.9414770572291999</v>
      </c>
      <c r="X8" s="131">
        <v>1.40200328642482</v>
      </c>
      <c r="Y8" s="131">
        <v>1.6412177413656801</v>
      </c>
      <c r="Z8" s="131">
        <v>1.39234566381749</v>
      </c>
      <c r="AA8" s="131">
        <v>1.2558143620248901</v>
      </c>
      <c r="AB8" s="131">
        <v>1.6092550353180699</v>
      </c>
      <c r="AC8" s="131">
        <v>1.53601486786063</v>
      </c>
      <c r="AD8" s="131">
        <v>1.4010772204911801</v>
      </c>
      <c r="AE8" s="131">
        <v>1.44116706451293</v>
      </c>
      <c r="AF8" s="131">
        <v>1.0802026117313901</v>
      </c>
      <c r="AG8" s="131">
        <v>1.48378510908504</v>
      </c>
      <c r="AH8" s="131">
        <v>1.07863201230769</v>
      </c>
      <c r="AI8" s="131">
        <v>1.77636252596586</v>
      </c>
      <c r="AO8" s="113"/>
    </row>
    <row r="9" spans="1:41" x14ac:dyDescent="0.25">
      <c r="A9" s="13" t="s">
        <v>30</v>
      </c>
      <c r="B9" s="14" t="s">
        <v>69</v>
      </c>
      <c r="C9" s="18" t="s">
        <v>59</v>
      </c>
      <c r="D9" s="18" t="s">
        <v>59</v>
      </c>
      <c r="E9" s="19">
        <v>0.50609932684182801</v>
      </c>
      <c r="F9" s="19">
        <v>0.29942307051099298</v>
      </c>
      <c r="G9" s="32">
        <v>0.47020798841431899</v>
      </c>
      <c r="H9" s="32">
        <v>0.38881774590073098</v>
      </c>
      <c r="I9" s="32">
        <v>0.39562088850849397</v>
      </c>
      <c r="J9" s="32">
        <v>0.37472161533015103</v>
      </c>
      <c r="K9" s="32">
        <v>0.34392070087467402</v>
      </c>
      <c r="L9" s="32">
        <v>0.31928325467836199</v>
      </c>
      <c r="M9" s="32">
        <v>0.34846673424397001</v>
      </c>
      <c r="N9" s="32">
        <v>0.32349242921190002</v>
      </c>
      <c r="O9" s="32">
        <v>0.34839773730074303</v>
      </c>
      <c r="P9" s="32">
        <v>0.41688223799458302</v>
      </c>
      <c r="Q9" s="32">
        <v>0.28201335381720899</v>
      </c>
      <c r="R9" s="32">
        <v>0.25539948303148402</v>
      </c>
      <c r="S9" s="32">
        <v>0.31401040693160098</v>
      </c>
      <c r="T9" s="32">
        <v>0.36349561543095599</v>
      </c>
      <c r="U9" s="32">
        <v>0.253078859673529</v>
      </c>
      <c r="V9" s="32">
        <v>0.26802696370122697</v>
      </c>
      <c r="W9" s="32">
        <v>0.28779079532929103</v>
      </c>
      <c r="X9" s="32">
        <v>0.23127516077287699</v>
      </c>
      <c r="Y9" s="32">
        <v>0.42205979085535</v>
      </c>
      <c r="Z9" s="32">
        <v>0.26797448092920001</v>
      </c>
      <c r="AA9" s="32">
        <v>0.27263088907059002</v>
      </c>
      <c r="AB9" s="32">
        <v>0.29568145541588198</v>
      </c>
      <c r="AC9" s="32">
        <v>0.29410521393627997</v>
      </c>
      <c r="AD9" s="32">
        <v>0.31036877600129398</v>
      </c>
      <c r="AE9" s="32">
        <v>0.259649444329902</v>
      </c>
      <c r="AF9" s="32">
        <v>0.211997152963978</v>
      </c>
      <c r="AG9" s="32">
        <v>0.35017014544448299</v>
      </c>
      <c r="AH9" s="32">
        <v>0.32062242575251299</v>
      </c>
      <c r="AI9" s="32">
        <v>0.245141348343551</v>
      </c>
      <c r="AK9" s="21">
        <f>(reproductie!AI9-AVERAGE(reproductie!Y9:AH9))/STDEV(reproductie!Y9:AH9)</f>
        <v>-0.97323516024069989</v>
      </c>
      <c r="AL9" s="21">
        <f>AVERAGE(G9:AI9)</f>
        <v>0.31845872738583186</v>
      </c>
      <c r="AM9" s="21">
        <f>STDEV(G9:AI9)</f>
        <v>6.2594505673093992E-2</v>
      </c>
      <c r="AN9" s="53"/>
      <c r="AO9" s="74" t="s">
        <v>2</v>
      </c>
    </row>
    <row r="10" spans="1:41" s="30" customFormat="1" x14ac:dyDescent="0.25">
      <c r="A10" s="30" t="s">
        <v>148</v>
      </c>
      <c r="B10" s="24"/>
      <c r="C10" s="25"/>
      <c r="D10" s="25"/>
      <c r="E10" s="19">
        <v>0.17731865988217399</v>
      </c>
      <c r="F10" s="19">
        <v>0.13045930104692199</v>
      </c>
      <c r="G10" s="32">
        <v>0.21118412610566101</v>
      </c>
      <c r="H10" s="32">
        <v>0.18001548676531701</v>
      </c>
      <c r="I10" s="32">
        <v>0.18557905201886099</v>
      </c>
      <c r="J10" s="32">
        <v>0.17582675618152099</v>
      </c>
      <c r="K10" s="32">
        <v>0.16404806865288099</v>
      </c>
      <c r="L10" s="32">
        <v>0.15111863736112099</v>
      </c>
      <c r="M10" s="32">
        <v>0.16553050741718101</v>
      </c>
      <c r="N10" s="32">
        <v>0.15406515506024701</v>
      </c>
      <c r="O10" s="32">
        <v>0.16617956773029899</v>
      </c>
      <c r="P10" s="32">
        <v>0.20056249395879799</v>
      </c>
      <c r="Q10" s="32">
        <v>0.13428563830645801</v>
      </c>
      <c r="R10" s="32">
        <v>0.122026731979285</v>
      </c>
      <c r="S10" s="32">
        <v>0.151760938818643</v>
      </c>
      <c r="T10" s="32">
        <v>0.17410090761814501</v>
      </c>
      <c r="U10" s="32">
        <v>0.121871627209841</v>
      </c>
      <c r="V10" s="32">
        <v>0.12666592069045399</v>
      </c>
      <c r="W10" s="32">
        <v>0.136019656111076</v>
      </c>
      <c r="X10" s="32">
        <v>0.109965286300875</v>
      </c>
      <c r="Y10" s="32">
        <v>0.20356204586197299</v>
      </c>
      <c r="Z10" s="32">
        <v>0.12902710718638699</v>
      </c>
      <c r="AA10" s="32">
        <v>0.13148590413835901</v>
      </c>
      <c r="AB10" s="32">
        <v>0.14177972352085</v>
      </c>
      <c r="AC10" s="32">
        <v>0.14042997404372501</v>
      </c>
      <c r="AD10" s="32">
        <v>0.14797267816592799</v>
      </c>
      <c r="AE10" s="32">
        <v>0.123463515152768</v>
      </c>
      <c r="AF10" s="32">
        <v>9.9014907409627206E-2</v>
      </c>
      <c r="AG10" s="32">
        <v>0.16217417642746301</v>
      </c>
      <c r="AH10" s="32">
        <v>0.14977831594685601</v>
      </c>
      <c r="AI10" s="32">
        <v>0.11187761222487699</v>
      </c>
      <c r="AO10" s="73"/>
    </row>
    <row r="11" spans="1:41" s="30" customFormat="1" x14ac:dyDescent="0.25">
      <c r="B11" s="24"/>
      <c r="C11" s="25"/>
      <c r="D11" s="25"/>
      <c r="E11" s="19">
        <v>1.45700737757343</v>
      </c>
      <c r="F11" s="19">
        <v>0.65472137893802496</v>
      </c>
      <c r="G11" s="32">
        <v>0.993950555387354</v>
      </c>
      <c r="H11" s="32">
        <v>0.79223049014626501</v>
      </c>
      <c r="I11" s="32">
        <v>0.79364694891506005</v>
      </c>
      <c r="J11" s="32">
        <v>0.75136148422982196</v>
      </c>
      <c r="K11" s="32">
        <v>0.67599669350749203</v>
      </c>
      <c r="L11" s="32">
        <v>0.63338647309213802</v>
      </c>
      <c r="M11" s="32">
        <v>0.68838097467901305</v>
      </c>
      <c r="N11" s="32">
        <v>0.63683975458515496</v>
      </c>
      <c r="O11" s="32">
        <v>0.68474443774344196</v>
      </c>
      <c r="P11" s="32">
        <v>0.81123955037141104</v>
      </c>
      <c r="Q11" s="32">
        <v>0.55504623971236799</v>
      </c>
      <c r="R11" s="32">
        <v>0.50050593482130101</v>
      </c>
      <c r="S11" s="32">
        <v>0.60731527888270098</v>
      </c>
      <c r="T11" s="32">
        <v>0.711031754480834</v>
      </c>
      <c r="U11" s="32">
        <v>0.49129364044357499</v>
      </c>
      <c r="V11" s="32">
        <v>0.532317537915038</v>
      </c>
      <c r="W11" s="32">
        <v>0.57151944618481099</v>
      </c>
      <c r="X11" s="32">
        <v>0.455925471495496</v>
      </c>
      <c r="Y11" s="32">
        <v>0.81895759241892196</v>
      </c>
      <c r="Z11" s="32">
        <v>0.52048145630042297</v>
      </c>
      <c r="AA11" s="32">
        <v>0.52846418705010001</v>
      </c>
      <c r="AB11" s="32">
        <v>0.57725548873155996</v>
      </c>
      <c r="AC11" s="32">
        <v>0.57687095084366202</v>
      </c>
      <c r="AD11" s="32">
        <v>0.61031007021016404</v>
      </c>
      <c r="AE11" s="32">
        <v>0.51185676293902105</v>
      </c>
      <c r="AF11" s="32">
        <v>0.42664574186816501</v>
      </c>
      <c r="AG11" s="32">
        <v>0.71288025408005595</v>
      </c>
      <c r="AH11" s="32">
        <v>0.64597386990549899</v>
      </c>
      <c r="AI11" s="32">
        <v>0.50696610556853094</v>
      </c>
      <c r="AO11" s="73"/>
    </row>
    <row r="12" spans="1:41" s="90" customFormat="1" x14ac:dyDescent="0.25">
      <c r="A12" s="90" t="s">
        <v>31</v>
      </c>
      <c r="B12" s="89" t="s">
        <v>69</v>
      </c>
      <c r="C12" s="102" t="s">
        <v>58</v>
      </c>
      <c r="D12" s="102" t="s">
        <v>61</v>
      </c>
      <c r="E12" s="103">
        <v>0.13766141134943599</v>
      </c>
      <c r="F12" s="103">
        <v>7.2386422915233006E-2</v>
      </c>
      <c r="G12" s="104">
        <v>6.0778493659250699E-2</v>
      </c>
      <c r="H12" s="104">
        <v>9.6825321427011002E-2</v>
      </c>
      <c r="I12" s="104">
        <v>0.11262586186946801</v>
      </c>
      <c r="J12" s="104">
        <v>9.0935182000649095E-2</v>
      </c>
      <c r="K12" s="104">
        <v>8.7375172771834805E-2</v>
      </c>
      <c r="L12" s="104">
        <v>9.80891265451138E-2</v>
      </c>
      <c r="M12" s="104">
        <v>7.73943297900309E-2</v>
      </c>
      <c r="N12" s="104">
        <v>2.4892421348588101E-2</v>
      </c>
      <c r="O12" s="104">
        <v>6.5833306994227403E-2</v>
      </c>
      <c r="P12" s="104">
        <v>9.5870370052950904E-2</v>
      </c>
      <c r="Q12" s="104">
        <v>7.5450077411086197E-2</v>
      </c>
      <c r="R12" s="104">
        <v>6.1416924718524397E-2</v>
      </c>
      <c r="S12" s="104">
        <v>5.6883011123550001E-2</v>
      </c>
      <c r="T12" s="104">
        <v>9.97974369552104E-2</v>
      </c>
      <c r="U12" s="104">
        <v>8.0450143464958407E-2</v>
      </c>
      <c r="V12" s="104">
        <v>0.111900120900555</v>
      </c>
      <c r="W12" s="104">
        <v>6.5826574252872805E-2</v>
      </c>
      <c r="X12" s="104">
        <v>6.8432773698161198E-2</v>
      </c>
      <c r="Y12" s="104">
        <v>9.0757677975824305E-2</v>
      </c>
      <c r="Z12" s="104">
        <v>7.6599990138430496E-2</v>
      </c>
      <c r="AA12" s="104">
        <v>6.2619061748831806E-2</v>
      </c>
      <c r="AB12" s="104">
        <v>7.7378818210584205E-2</v>
      </c>
      <c r="AC12" s="104">
        <v>8.3228278392020599E-2</v>
      </c>
      <c r="AD12" s="104">
        <v>5.3124157537498301E-2</v>
      </c>
      <c r="AE12" s="104">
        <v>7.2356369513662297E-2</v>
      </c>
      <c r="AF12" s="104">
        <v>4.44417496272769E-2</v>
      </c>
      <c r="AG12" s="104">
        <v>8.6287494488720695E-2</v>
      </c>
      <c r="AH12" s="104">
        <v>6.0723255985014497E-2</v>
      </c>
      <c r="AI12" s="104">
        <v>9.4324526567290595E-2</v>
      </c>
      <c r="AK12" s="105">
        <f>(reproductie!AI12-AVERAGE(reproductie!Y12:AH12))/STDEV(reproductie!Y12:AH12)</f>
        <v>1.5628204687997089</v>
      </c>
      <c r="AL12" s="105">
        <f>AVERAGE(G12:AI12)</f>
        <v>7.6986828592041284E-2</v>
      </c>
      <c r="AM12" s="105">
        <f>STDEV(G12:AI12)</f>
        <v>2.0003648958910231E-2</v>
      </c>
      <c r="AN12" s="132"/>
      <c r="AO12" s="107" t="s">
        <v>3</v>
      </c>
    </row>
    <row r="13" spans="1:41" s="114" customFormat="1" x14ac:dyDescent="0.25">
      <c r="A13" s="114" t="s">
        <v>128</v>
      </c>
      <c r="B13" s="115"/>
      <c r="C13" s="116"/>
      <c r="D13" s="116"/>
      <c r="E13" s="103">
        <v>2.385255888259E-3</v>
      </c>
      <c r="F13" s="103">
        <v>1.4106175291861E-3</v>
      </c>
      <c r="G13" s="104">
        <v>1.2007158025826501E-3</v>
      </c>
      <c r="H13" s="104">
        <v>1.91274769712247E-3</v>
      </c>
      <c r="I13" s="104">
        <v>2.2344947855163699E-3</v>
      </c>
      <c r="J13" s="104">
        <v>1.80454522715917E-3</v>
      </c>
      <c r="K13" s="104">
        <v>1.7342986710772101E-3</v>
      </c>
      <c r="L13" s="104">
        <v>1.9358496725629601E-3</v>
      </c>
      <c r="M13" s="104">
        <v>1.53276089159159E-3</v>
      </c>
      <c r="N13" s="104">
        <v>4.9431428623276799E-4</v>
      </c>
      <c r="O13" s="104">
        <v>1.30629635652503E-3</v>
      </c>
      <c r="P13" s="104">
        <v>1.8981485073810199E-3</v>
      </c>
      <c r="Q13" s="104">
        <v>1.49432448062708E-3</v>
      </c>
      <c r="R13" s="104">
        <v>1.22005261199239E-3</v>
      </c>
      <c r="S13" s="104">
        <v>1.1306078112375999E-3</v>
      </c>
      <c r="T13" s="104">
        <v>1.9776478952497701E-3</v>
      </c>
      <c r="U13" s="104">
        <v>1.5955757035866201E-3</v>
      </c>
      <c r="V13" s="104">
        <v>2.2139923250033599E-3</v>
      </c>
      <c r="W13" s="104">
        <v>1.30408026067338E-3</v>
      </c>
      <c r="X13" s="104">
        <v>1.3582652003793899E-3</v>
      </c>
      <c r="Y13" s="104">
        <v>1.80435306167722E-3</v>
      </c>
      <c r="Z13" s="104">
        <v>1.52330755303175E-3</v>
      </c>
      <c r="AA13" s="104">
        <v>1.2448365486409901E-3</v>
      </c>
      <c r="AB13" s="104">
        <v>1.5368642170711299E-3</v>
      </c>
      <c r="AC13" s="104">
        <v>1.65451793179155E-3</v>
      </c>
      <c r="AD13" s="104">
        <v>1.05819577082842E-3</v>
      </c>
      <c r="AE13" s="104">
        <v>1.4399907420555699E-3</v>
      </c>
      <c r="AF13" s="104">
        <v>8.8515460634479098E-4</v>
      </c>
      <c r="AG13" s="104">
        <v>1.7163015297492099E-3</v>
      </c>
      <c r="AH13" s="104">
        <v>1.207775381368E-3</v>
      </c>
      <c r="AI13" s="104">
        <v>1.8699700967556201E-3</v>
      </c>
      <c r="AO13" s="118"/>
    </row>
    <row r="14" spans="1:41" s="114" customFormat="1" x14ac:dyDescent="0.25">
      <c r="B14" s="115"/>
      <c r="C14" s="116"/>
      <c r="D14" s="116"/>
      <c r="E14" s="103">
        <v>1.47770302747344</v>
      </c>
      <c r="F14" s="103">
        <v>0.52619281971324305</v>
      </c>
      <c r="G14" s="104">
        <v>0.419796870635116</v>
      </c>
      <c r="H14" s="104">
        <v>0.66933956830735697</v>
      </c>
      <c r="I14" s="104">
        <v>0.76663099894572095</v>
      </c>
      <c r="J14" s="104">
        <v>0.61811037879284403</v>
      </c>
      <c r="K14" s="104">
        <v>0.59333796331365996</v>
      </c>
      <c r="L14" s="104">
        <v>0.68052654740086505</v>
      </c>
      <c r="M14" s="104">
        <v>0.52982839146913596</v>
      </c>
      <c r="N14" s="104">
        <v>0.16852382270169</v>
      </c>
      <c r="O14" s="104">
        <v>0.44729810551819699</v>
      </c>
      <c r="P14" s="104">
        <v>0.65697469588569901</v>
      </c>
      <c r="Q14" s="104">
        <v>0.51639179097463705</v>
      </c>
      <c r="R14" s="104">
        <v>0.41550591213397903</v>
      </c>
      <c r="S14" s="104">
        <v>0.383935674510747</v>
      </c>
      <c r="T14" s="104">
        <v>0.68156783639846297</v>
      </c>
      <c r="U14" s="104">
        <v>0.54768466100005397</v>
      </c>
      <c r="V14" s="104">
        <v>0.76888761437775299</v>
      </c>
      <c r="W14" s="104">
        <v>0.450011326599843</v>
      </c>
      <c r="X14" s="104">
        <v>0.46453350642673003</v>
      </c>
      <c r="Y14" s="104">
        <v>0.61223290335431402</v>
      </c>
      <c r="Z14" s="104">
        <v>0.51618514359579803</v>
      </c>
      <c r="AA14" s="104">
        <v>0.42252107588115301</v>
      </c>
      <c r="AB14" s="104">
        <v>0.52391480748456298</v>
      </c>
      <c r="AC14" s="104">
        <v>0.56181692504596903</v>
      </c>
      <c r="AD14" s="104">
        <v>0.35570596928077203</v>
      </c>
      <c r="AE14" s="104">
        <v>0.486184771375268</v>
      </c>
      <c r="AF14" s="104">
        <v>0.29758152553858602</v>
      </c>
      <c r="AG14" s="104">
        <v>0.58099905741720004</v>
      </c>
      <c r="AH14" s="104">
        <v>0.40890896969663298</v>
      </c>
      <c r="AI14" s="104">
        <v>0.64313565652898796</v>
      </c>
      <c r="AO14" s="118"/>
    </row>
    <row r="15" spans="1:41" s="33" customFormat="1" x14ac:dyDescent="0.25">
      <c r="A15" s="33" t="s">
        <v>33</v>
      </c>
      <c r="B15" s="37" t="s">
        <v>69</v>
      </c>
      <c r="C15" s="35" t="s">
        <v>57</v>
      </c>
      <c r="D15" s="35" t="s">
        <v>60</v>
      </c>
      <c r="E15" s="19">
        <v>1.12207546992714</v>
      </c>
      <c r="F15" s="19">
        <v>0.83648934110502104</v>
      </c>
      <c r="G15" s="20">
        <v>0.83162263545767001</v>
      </c>
      <c r="H15" s="20">
        <v>1.08476657793334</v>
      </c>
      <c r="I15" s="20">
        <v>0.79231635951784596</v>
      </c>
      <c r="J15" s="20">
        <v>1.1273892777781001</v>
      </c>
      <c r="K15" s="20">
        <v>0.88399584112884699</v>
      </c>
      <c r="L15" s="20">
        <v>0.78609472955721904</v>
      </c>
      <c r="M15" s="20">
        <v>1.0919324631603999</v>
      </c>
      <c r="N15" s="20">
        <v>0.99688153291454196</v>
      </c>
      <c r="O15" s="20">
        <v>1.1614819464086199</v>
      </c>
      <c r="P15" s="20">
        <v>0.73770094518469898</v>
      </c>
      <c r="Q15" s="20">
        <v>0.71490884879565597</v>
      </c>
      <c r="R15" s="20">
        <v>0.63096180126908796</v>
      </c>
      <c r="S15" s="20">
        <v>1.0210890447980401</v>
      </c>
      <c r="T15" s="20">
        <v>1.59407369976782</v>
      </c>
      <c r="U15" s="20">
        <v>1.2004615348004199</v>
      </c>
      <c r="V15" s="20">
        <v>1.03331734820693</v>
      </c>
      <c r="W15" s="20">
        <v>0.71413829492284597</v>
      </c>
      <c r="X15" s="20">
        <v>0.81550599214745401</v>
      </c>
      <c r="Y15" s="20">
        <v>1.01420056467179</v>
      </c>
      <c r="Z15" s="20">
        <v>0.69399760075762895</v>
      </c>
      <c r="AA15" s="20">
        <v>0.59341709522299702</v>
      </c>
      <c r="AB15" s="20">
        <v>1.27255328387831</v>
      </c>
      <c r="AC15" s="20">
        <v>0.86091088072479405</v>
      </c>
      <c r="AD15" s="20">
        <v>0.83257120648917005</v>
      </c>
      <c r="AE15" s="20">
        <v>0.748115008163173</v>
      </c>
      <c r="AF15" s="20">
        <v>0.65818841682417994</v>
      </c>
      <c r="AG15" s="20">
        <v>0.71483522164501401</v>
      </c>
      <c r="AH15" s="20">
        <v>0.642476372244979</v>
      </c>
      <c r="AI15" s="20">
        <v>0.59997369992494898</v>
      </c>
      <c r="AK15" s="21">
        <f>(reproductie!AI15-AVERAGE(reproductie!Y15:AH15))/STDEV(reproductie!Y15:AH15)</f>
        <v>-0.98525061308707684</v>
      </c>
      <c r="AL15" s="21">
        <f>AVERAGE(G15:AI15)</f>
        <v>0.89137511118263868</v>
      </c>
      <c r="AM15" s="21">
        <f>STDEV(G15:AI15)</f>
        <v>0.23705085681134827</v>
      </c>
      <c r="AN15" s="53"/>
      <c r="AO15" s="75" t="s">
        <v>5</v>
      </c>
    </row>
    <row r="16" spans="1:41" x14ac:dyDescent="0.25">
      <c r="A16" s="151" t="s">
        <v>131</v>
      </c>
      <c r="B16" s="17"/>
      <c r="C16" s="18"/>
      <c r="D16" s="18"/>
      <c r="E16" s="19">
        <v>0.54302569902778097</v>
      </c>
      <c r="F16" s="19">
        <v>0.50125359195424302</v>
      </c>
      <c r="G16" s="20">
        <v>0.49510912213344599</v>
      </c>
      <c r="H16" s="20">
        <v>0.70427235182025205</v>
      </c>
      <c r="I16" s="20">
        <v>0.49819922915583098</v>
      </c>
      <c r="J16" s="20">
        <v>0.74712564891783795</v>
      </c>
      <c r="K16" s="20">
        <v>0.57750309084975504</v>
      </c>
      <c r="L16" s="20">
        <v>0.52563989592053395</v>
      </c>
      <c r="M16" s="20">
        <v>0.76615287931242004</v>
      </c>
      <c r="N16" s="20">
        <v>0.71085068785584204</v>
      </c>
      <c r="O16" s="20">
        <v>0.81789512425118205</v>
      </c>
      <c r="P16" s="20">
        <v>0.49884338965728697</v>
      </c>
      <c r="Q16" s="20">
        <v>0.47056991241997498</v>
      </c>
      <c r="R16" s="20">
        <v>0.40676081205875902</v>
      </c>
      <c r="S16" s="20">
        <v>0.70090072103246903</v>
      </c>
      <c r="T16" s="20">
        <v>1.1075545289144</v>
      </c>
      <c r="U16" s="20">
        <v>0.84269379908086495</v>
      </c>
      <c r="V16" s="20">
        <v>0.74301178688813996</v>
      </c>
      <c r="W16" s="20">
        <v>0.50060696455297105</v>
      </c>
      <c r="X16" s="20">
        <v>0.56975898252372104</v>
      </c>
      <c r="Y16" s="20">
        <v>0.71628787691269802</v>
      </c>
      <c r="Z16" s="20">
        <v>0.47332183116093801</v>
      </c>
      <c r="AA16" s="20">
        <v>0.40834480558512098</v>
      </c>
      <c r="AB16" s="20">
        <v>0.89817837009844903</v>
      </c>
      <c r="AC16" s="20">
        <v>0.57161005338031301</v>
      </c>
      <c r="AD16" s="20">
        <v>0.559284054715671</v>
      </c>
      <c r="AE16" s="20">
        <v>0.521133682910354</v>
      </c>
      <c r="AF16" s="20">
        <v>0.450439122995765</v>
      </c>
      <c r="AG16" s="20">
        <v>0.48457185583221102</v>
      </c>
      <c r="AH16" s="20">
        <v>0.42417272093740699</v>
      </c>
      <c r="AI16" s="20">
        <v>0.39626740098841601</v>
      </c>
      <c r="AO16" s="74"/>
    </row>
    <row r="17" spans="1:41" x14ac:dyDescent="0.25">
      <c r="B17" s="17"/>
      <c r="C17" s="18"/>
      <c r="D17" s="18"/>
      <c r="E17" s="19">
        <v>2.3540188324133799</v>
      </c>
      <c r="F17" s="19">
        <v>1.3929896190778199</v>
      </c>
      <c r="G17" s="20">
        <v>1.3944990116109199</v>
      </c>
      <c r="H17" s="20">
        <v>1.67276838815741</v>
      </c>
      <c r="I17" s="20">
        <v>1.25597069153608</v>
      </c>
      <c r="J17" s="20">
        <v>1.7018816675277999</v>
      </c>
      <c r="K17" s="20">
        <v>1.3483725051067299</v>
      </c>
      <c r="L17" s="20">
        <v>1.17147987764545</v>
      </c>
      <c r="M17" s="20">
        <v>1.5560078560159201</v>
      </c>
      <c r="N17" s="20">
        <v>1.3968819363673399</v>
      </c>
      <c r="O17" s="20">
        <v>1.64908617320826</v>
      </c>
      <c r="P17" s="20">
        <v>1.0865093184658301</v>
      </c>
      <c r="Q17" s="20">
        <v>1.08014105788266</v>
      </c>
      <c r="R17" s="20">
        <v>0.96981763437044</v>
      </c>
      <c r="S17" s="20">
        <v>1.4860133461038301</v>
      </c>
      <c r="T17" s="20">
        <v>2.2998345046913502</v>
      </c>
      <c r="U17" s="20">
        <v>1.7100408713792401</v>
      </c>
      <c r="V17" s="20">
        <v>1.4360267003051601</v>
      </c>
      <c r="W17" s="20">
        <v>1.01520474702703</v>
      </c>
      <c r="X17" s="20">
        <v>1.1644020589347399</v>
      </c>
      <c r="Y17" s="20">
        <v>1.4349625220545099</v>
      </c>
      <c r="Z17" s="20">
        <v>1.01319761344336</v>
      </c>
      <c r="AA17" s="20">
        <v>0.85780078278760497</v>
      </c>
      <c r="AB17" s="20">
        <v>1.8046425579212899</v>
      </c>
      <c r="AC17" s="20">
        <v>1.2923940995246599</v>
      </c>
      <c r="AD17" s="20">
        <v>1.2354243750974501</v>
      </c>
      <c r="AE17" s="20">
        <v>1.0705357884042499</v>
      </c>
      <c r="AF17" s="20">
        <v>0.95708070752152496</v>
      </c>
      <c r="AG17" s="20">
        <v>1.0500128838556699</v>
      </c>
      <c r="AH17" s="20">
        <v>0.96666675979577499</v>
      </c>
      <c r="AI17" s="20">
        <v>0.90145733450210497</v>
      </c>
      <c r="AO17" s="74"/>
    </row>
    <row r="18" spans="1:41" s="90" customFormat="1" x14ac:dyDescent="0.25">
      <c r="A18" s="90" t="s">
        <v>34</v>
      </c>
      <c r="B18" s="89" t="s">
        <v>69</v>
      </c>
      <c r="C18" s="102" t="s">
        <v>59</v>
      </c>
      <c r="D18" s="102" t="s">
        <v>61</v>
      </c>
      <c r="E18" s="103">
        <v>0.85566369426620303</v>
      </c>
      <c r="F18" s="103">
        <v>0.393331049906196</v>
      </c>
      <c r="G18" s="104">
        <v>0.57290644066903695</v>
      </c>
      <c r="H18" s="104">
        <v>0.59370744302335499</v>
      </c>
      <c r="I18" s="104">
        <v>0.57946900566612403</v>
      </c>
      <c r="J18" s="104">
        <v>0.48807062310184601</v>
      </c>
      <c r="K18" s="104">
        <v>0.69646534030808305</v>
      </c>
      <c r="L18" s="104">
        <v>0.46794958099887002</v>
      </c>
      <c r="M18" s="104">
        <v>0.50302829503855095</v>
      </c>
      <c r="N18" s="104">
        <v>0.50664416785834498</v>
      </c>
      <c r="O18" s="104">
        <v>0.42436942053626903</v>
      </c>
      <c r="P18" s="104">
        <v>0.62085719739294198</v>
      </c>
      <c r="Q18" s="104">
        <v>0.53045185959615904</v>
      </c>
      <c r="R18" s="104">
        <v>0.42468109364714102</v>
      </c>
      <c r="S18" s="104">
        <v>0.42403381848211003</v>
      </c>
      <c r="T18" s="104">
        <v>0.45170641676950202</v>
      </c>
      <c r="U18" s="104">
        <v>0.432468138644996</v>
      </c>
      <c r="V18" s="104">
        <v>0.57236810761328605</v>
      </c>
      <c r="W18" s="104">
        <v>0.39836809294757303</v>
      </c>
      <c r="X18" s="104">
        <v>0.44637358527219501</v>
      </c>
      <c r="Y18" s="104">
        <v>0.77187717545258705</v>
      </c>
      <c r="Z18" s="104">
        <v>0.37396283148665299</v>
      </c>
      <c r="AA18" s="104">
        <v>0.38384851294219302</v>
      </c>
      <c r="AB18" s="104">
        <v>0.35707447163064598</v>
      </c>
      <c r="AC18" s="104">
        <v>0.57335010619521998</v>
      </c>
      <c r="AD18" s="104">
        <v>0.53534135871752297</v>
      </c>
      <c r="AE18" s="104">
        <v>0.42145310428156801</v>
      </c>
      <c r="AF18" s="104">
        <v>0.48051474620880902</v>
      </c>
      <c r="AG18" s="104">
        <v>0.50324650875043797</v>
      </c>
      <c r="AH18" s="104">
        <v>0.52346405632481896</v>
      </c>
      <c r="AI18" s="104">
        <v>0.603137095893307</v>
      </c>
      <c r="AK18" s="105">
        <f>(reproductie!AI18-AVERAGE(reproductie!Y18:AH18))/STDEV(reproductie!Y18:AH18)</f>
        <v>0.89780815779844581</v>
      </c>
      <c r="AL18" s="105">
        <f>AVERAGE(G18:AI18)</f>
        <v>0.50555822742931544</v>
      </c>
      <c r="AM18" s="105">
        <f>STDEV(G18:AI18)</f>
        <v>9.7370431306330746E-2</v>
      </c>
      <c r="AN18" s="132"/>
      <c r="AO18" s="107" t="s">
        <v>6</v>
      </c>
    </row>
    <row r="19" spans="1:41" s="114" customFormat="1" x14ac:dyDescent="0.25">
      <c r="A19" s="114" t="s">
        <v>146</v>
      </c>
      <c r="B19" s="115"/>
      <c r="C19" s="116"/>
      <c r="D19" s="116"/>
      <c r="E19" s="103">
        <v>0.31769700211270102</v>
      </c>
      <c r="F19" s="103">
        <v>0.161689086285528</v>
      </c>
      <c r="G19" s="104">
        <v>0.264673706843229</v>
      </c>
      <c r="H19" s="104">
        <v>0.27348532048596702</v>
      </c>
      <c r="I19" s="104">
        <v>0.27267707210150299</v>
      </c>
      <c r="J19" s="104">
        <v>0.232293419915338</v>
      </c>
      <c r="K19" s="104">
        <v>0.33379664865695302</v>
      </c>
      <c r="L19" s="104">
        <v>0.222358438779416</v>
      </c>
      <c r="M19" s="104">
        <v>0.23961274586245199</v>
      </c>
      <c r="N19" s="104">
        <v>0.24154236618732999</v>
      </c>
      <c r="O19" s="104">
        <v>0.20062076396870801</v>
      </c>
      <c r="P19" s="104">
        <v>0.29868423160884999</v>
      </c>
      <c r="Q19" s="104">
        <v>0.25672795306306601</v>
      </c>
      <c r="R19" s="104">
        <v>0.20295629612452001</v>
      </c>
      <c r="S19" s="104">
        <v>0.20382031477266099</v>
      </c>
      <c r="T19" s="104">
        <v>0.21514666517335901</v>
      </c>
      <c r="U19" s="104">
        <v>0.20819326145669301</v>
      </c>
      <c r="V19" s="104">
        <v>0.27170365209119102</v>
      </c>
      <c r="W19" s="104">
        <v>0.18937848908035201</v>
      </c>
      <c r="X19" s="104">
        <v>0.21458445120106501</v>
      </c>
      <c r="Y19" s="104">
        <v>0.375275730199155</v>
      </c>
      <c r="Z19" s="104">
        <v>0.18035003924823001</v>
      </c>
      <c r="AA19" s="104">
        <v>0.18483461747399599</v>
      </c>
      <c r="AB19" s="104">
        <v>0.17124880344561499</v>
      </c>
      <c r="AC19" s="104">
        <v>0.27521431128639601</v>
      </c>
      <c r="AD19" s="104">
        <v>0.25403453686411798</v>
      </c>
      <c r="AE19" s="104">
        <v>0.200398642253279</v>
      </c>
      <c r="AF19" s="104">
        <v>0.22887916910273301</v>
      </c>
      <c r="AG19" s="104">
        <v>0.24064675620023501</v>
      </c>
      <c r="AH19" s="104">
        <v>0.25006112947717302</v>
      </c>
      <c r="AI19" s="104">
        <v>0.283698035173157</v>
      </c>
      <c r="AL19" s="109"/>
      <c r="AM19" s="109"/>
      <c r="AO19" s="118"/>
    </row>
    <row r="20" spans="1:41" s="114" customFormat="1" x14ac:dyDescent="0.25">
      <c r="B20" s="115"/>
      <c r="C20" s="116"/>
      <c r="D20" s="116"/>
      <c r="E20" s="103">
        <v>2.23428394690393</v>
      </c>
      <c r="F20" s="103">
        <v>0.91809477349655499</v>
      </c>
      <c r="G20" s="104">
        <v>1.1912144330957199</v>
      </c>
      <c r="H20" s="104">
        <v>1.2389239904562099</v>
      </c>
      <c r="I20" s="104">
        <v>1.1812087350479501</v>
      </c>
      <c r="J20" s="104">
        <v>0.98195649186605105</v>
      </c>
      <c r="K20" s="104">
        <v>1.3917054719894599</v>
      </c>
      <c r="L20" s="104">
        <v>0.94337704967239899</v>
      </c>
      <c r="M20" s="104">
        <v>1.01129955090002</v>
      </c>
      <c r="N20" s="104">
        <v>1.0176155043475601</v>
      </c>
      <c r="O20" s="104">
        <v>0.85986335390243596</v>
      </c>
      <c r="P20" s="104">
        <v>1.2350570995708201</v>
      </c>
      <c r="Q20" s="104">
        <v>1.04777217509336</v>
      </c>
      <c r="R20" s="104">
        <v>0.850698108184472</v>
      </c>
      <c r="S20" s="104">
        <v>0.84375769008289903</v>
      </c>
      <c r="T20" s="104">
        <v>0.90777117936389795</v>
      </c>
      <c r="U20" s="104">
        <v>0.85886355402903403</v>
      </c>
      <c r="V20" s="104">
        <v>1.15535163375926</v>
      </c>
      <c r="W20" s="104">
        <v>0.80251945407646896</v>
      </c>
      <c r="X20" s="104">
        <v>0.88805872040151002</v>
      </c>
      <c r="Y20" s="104">
        <v>1.5173508453758899</v>
      </c>
      <c r="Z20" s="104">
        <v>0.741376642440711</v>
      </c>
      <c r="AA20" s="104">
        <v>0.76241581205690201</v>
      </c>
      <c r="AB20" s="104">
        <v>0.71205240322887997</v>
      </c>
      <c r="AC20" s="104">
        <v>1.1431561416723</v>
      </c>
      <c r="AD20" s="104">
        <v>1.08095664134805</v>
      </c>
      <c r="AE20" s="104">
        <v>0.84893282867127096</v>
      </c>
      <c r="AF20" s="104">
        <v>0.96619616643794204</v>
      </c>
      <c r="AG20" s="104">
        <v>1.0074545414803</v>
      </c>
      <c r="AH20" s="104">
        <v>1.0490915065398301</v>
      </c>
      <c r="AI20" s="104">
        <v>1.22997650001062</v>
      </c>
      <c r="AL20" s="109"/>
      <c r="AM20" s="109"/>
      <c r="AO20" s="118"/>
    </row>
    <row r="21" spans="1:41" x14ac:dyDescent="0.25">
      <c r="A21" s="13" t="s">
        <v>35</v>
      </c>
      <c r="B21" s="14" t="s">
        <v>69</v>
      </c>
      <c r="C21" s="18" t="s">
        <v>58</v>
      </c>
      <c r="D21" s="18" t="s">
        <v>61</v>
      </c>
      <c r="E21" s="19"/>
      <c r="F21" s="19">
        <v>0.31602642787981899</v>
      </c>
      <c r="G21" s="20">
        <v>0.24907087517614199</v>
      </c>
      <c r="H21" s="20">
        <v>0.47669016178290902</v>
      </c>
      <c r="I21" s="20">
        <v>0.27294760240270599</v>
      </c>
      <c r="J21" s="20">
        <v>0.45184496513727901</v>
      </c>
      <c r="K21" s="20">
        <v>0.43919342892440399</v>
      </c>
      <c r="L21" s="20">
        <v>0.34755336190293901</v>
      </c>
      <c r="M21" s="20">
        <v>0.39888946415625198</v>
      </c>
      <c r="N21" s="20">
        <v>0.40592995066888499</v>
      </c>
      <c r="O21" s="20">
        <v>0.49455731252914398</v>
      </c>
      <c r="P21" s="20">
        <v>0.42055641960247198</v>
      </c>
      <c r="Q21" s="20">
        <v>0.42072411339131299</v>
      </c>
      <c r="R21" s="20">
        <v>0.36293541987462002</v>
      </c>
      <c r="S21" s="20">
        <v>0.32793962684830302</v>
      </c>
      <c r="T21" s="20">
        <v>0.47236876414101803</v>
      </c>
      <c r="U21" s="20">
        <v>0.35757543638418898</v>
      </c>
      <c r="V21" s="20">
        <v>0.37011396510126598</v>
      </c>
      <c r="W21" s="20">
        <v>0.31250378775689702</v>
      </c>
      <c r="X21" s="20">
        <v>0.22354565863998899</v>
      </c>
      <c r="Y21" s="20">
        <v>0.52252012172634799</v>
      </c>
      <c r="Z21" s="20">
        <v>0.27551046330441897</v>
      </c>
      <c r="AA21" s="20">
        <v>0.26369535889016199</v>
      </c>
      <c r="AB21" s="20">
        <v>0.25591371206894897</v>
      </c>
      <c r="AC21" s="20">
        <v>0.59057546301460595</v>
      </c>
      <c r="AD21" s="20">
        <v>0.246660534787568</v>
      </c>
      <c r="AE21" s="20">
        <v>0.32546617683311102</v>
      </c>
      <c r="AF21" s="20">
        <v>0.24867745721475201</v>
      </c>
      <c r="AG21" s="20">
        <v>0.33882561431901298</v>
      </c>
      <c r="AH21" s="20">
        <v>0.24617365647321801</v>
      </c>
      <c r="AI21" s="20">
        <v>0.34490501363590398</v>
      </c>
      <c r="AK21" s="21">
        <f>(reproductie!AI21-AVERAGE(reproductie!Y21:AH21))/STDEV(reproductie!Y21:AH21)</f>
        <v>0.10885780268189828</v>
      </c>
      <c r="AL21" s="21">
        <f>AVERAGE(G21:AI21)</f>
        <v>0.36082289264444056</v>
      </c>
      <c r="AM21" s="21">
        <f>STDEV(G21:AI21)</f>
        <v>9.6169527785786149E-2</v>
      </c>
      <c r="AN21" s="53"/>
      <c r="AO21" s="74" t="s">
        <v>7</v>
      </c>
    </row>
    <row r="22" spans="1:41" s="30" customFormat="1" x14ac:dyDescent="0.25">
      <c r="A22" s="30" t="s">
        <v>147</v>
      </c>
      <c r="B22" s="24"/>
      <c r="C22" s="25"/>
      <c r="D22" s="25"/>
      <c r="E22" s="19"/>
      <c r="F22" s="19">
        <v>0.104642423291831</v>
      </c>
      <c r="G22" s="20">
        <v>8.4269213175454105E-2</v>
      </c>
      <c r="H22" s="20">
        <v>0.17264891539594199</v>
      </c>
      <c r="I22" s="20">
        <v>9.7259357413797695E-2</v>
      </c>
      <c r="J22" s="20">
        <v>0.17052239503507399</v>
      </c>
      <c r="K22" s="20">
        <v>0.16655506515026899</v>
      </c>
      <c r="L22" s="20">
        <v>0.127142338607209</v>
      </c>
      <c r="M22" s="20">
        <v>0.15009852378820199</v>
      </c>
      <c r="N22" s="20">
        <v>0.15457508638279899</v>
      </c>
      <c r="O22" s="20">
        <v>0.18461608701675999</v>
      </c>
      <c r="P22" s="20">
        <v>0.15956423427748201</v>
      </c>
      <c r="Q22" s="20">
        <v>0.15955625813144</v>
      </c>
      <c r="R22" s="20">
        <v>0.137754503734278</v>
      </c>
      <c r="S22" s="20">
        <v>0.124258988323369</v>
      </c>
      <c r="T22" s="20">
        <v>0.17677352702419599</v>
      </c>
      <c r="U22" s="20">
        <v>0.135005866717233</v>
      </c>
      <c r="V22" s="20">
        <v>0.13901595317276999</v>
      </c>
      <c r="W22" s="20">
        <v>0.11901393078731699</v>
      </c>
      <c r="X22" s="20">
        <v>8.4534472322969303E-2</v>
      </c>
      <c r="Y22" s="20">
        <v>0.20184368928083701</v>
      </c>
      <c r="Z22" s="20">
        <v>0.104891167997001</v>
      </c>
      <c r="AA22" s="20">
        <v>0.10108597771844099</v>
      </c>
      <c r="AB22" s="20">
        <v>9.7160829900480694E-2</v>
      </c>
      <c r="AC22" s="20">
        <v>0.226058233706941</v>
      </c>
      <c r="AD22" s="20">
        <v>9.4975398604161307E-2</v>
      </c>
      <c r="AE22" s="20">
        <v>0.124832365477982</v>
      </c>
      <c r="AF22" s="20">
        <v>9.4739640984720305E-2</v>
      </c>
      <c r="AG22" s="20">
        <v>0.129419421870938</v>
      </c>
      <c r="AH22" s="20">
        <v>9.3329038815277196E-2</v>
      </c>
      <c r="AI22" s="20">
        <v>0.12726676974443199</v>
      </c>
      <c r="AO22" s="73"/>
    </row>
    <row r="23" spans="1:41" s="30" customFormat="1" x14ac:dyDescent="0.25">
      <c r="B23" s="24"/>
      <c r="C23" s="25"/>
      <c r="D23" s="25"/>
      <c r="E23" s="19"/>
      <c r="F23" s="19">
        <v>0.87837727625684903</v>
      </c>
      <c r="G23" s="20">
        <v>0.67189781460792097</v>
      </c>
      <c r="H23" s="20">
        <v>1.2038038795686301</v>
      </c>
      <c r="I23" s="20">
        <v>0.69989179531815104</v>
      </c>
      <c r="J23" s="20">
        <v>1.08613595593238</v>
      </c>
      <c r="K23" s="20">
        <v>1.04955558495256</v>
      </c>
      <c r="L23" s="20">
        <v>0.86671301624325103</v>
      </c>
      <c r="M23" s="20">
        <v>0.962078324232438</v>
      </c>
      <c r="N23" s="20">
        <v>0.96476082427021503</v>
      </c>
      <c r="O23" s="20">
        <v>1.2046951914883</v>
      </c>
      <c r="P23" s="20">
        <v>1.0040446742695499</v>
      </c>
      <c r="Q23" s="20">
        <v>1.0050764939463901</v>
      </c>
      <c r="R23" s="20">
        <v>0.86548812145033405</v>
      </c>
      <c r="S23" s="20">
        <v>0.78348890421101502</v>
      </c>
      <c r="T23" s="20">
        <v>1.1467758387342699</v>
      </c>
      <c r="U23" s="20">
        <v>0.85786416820386102</v>
      </c>
      <c r="V23" s="20">
        <v>0.89395842770937395</v>
      </c>
      <c r="W23" s="20">
        <v>0.741741307610564</v>
      </c>
      <c r="X23" s="20">
        <v>0.53447180889436297</v>
      </c>
      <c r="Y23" s="20">
        <v>1.2205376958963099</v>
      </c>
      <c r="Z23" s="20">
        <v>0.65420064572874304</v>
      </c>
      <c r="AA23" s="20">
        <v>0.620734392643713</v>
      </c>
      <c r="AB23" s="20">
        <v>0.60987246234210302</v>
      </c>
      <c r="AC23" s="20">
        <v>1.3962984035939101</v>
      </c>
      <c r="AD23" s="20">
        <v>0.577475064542463</v>
      </c>
      <c r="AE23" s="20">
        <v>0.76594227070180398</v>
      </c>
      <c r="AF23" s="20">
        <v>0.58961886203842595</v>
      </c>
      <c r="AG23" s="20">
        <v>0.80184333827979404</v>
      </c>
      <c r="AH23" s="20">
        <v>0.58657820135956096</v>
      </c>
      <c r="AI23" s="20">
        <v>0.85044023683456804</v>
      </c>
      <c r="AO23" s="73"/>
    </row>
    <row r="24" spans="1:41" s="119" customFormat="1" x14ac:dyDescent="0.25">
      <c r="A24" s="89" t="s">
        <v>36</v>
      </c>
      <c r="B24" s="89" t="s">
        <v>69</v>
      </c>
      <c r="C24" s="102" t="s">
        <v>57</v>
      </c>
      <c r="D24" s="102" t="s">
        <v>60</v>
      </c>
      <c r="E24" s="103">
        <v>3.0099535043749399</v>
      </c>
      <c r="F24" s="103">
        <v>2.8446439151929299</v>
      </c>
      <c r="G24" s="104">
        <v>1.3251799896579299</v>
      </c>
      <c r="H24" s="104">
        <v>1.6090679097787499</v>
      </c>
      <c r="I24" s="104">
        <v>2.2859647206496998</v>
      </c>
      <c r="J24" s="104">
        <v>1.65961125156457</v>
      </c>
      <c r="K24" s="104">
        <v>1.6749716614893</v>
      </c>
      <c r="L24" s="104">
        <v>1.7971010855760401</v>
      </c>
      <c r="M24" s="104">
        <v>2.3345747872695202</v>
      </c>
      <c r="N24" s="104">
        <v>2.1977426254564598</v>
      </c>
      <c r="O24" s="104">
        <v>2.1844969644552901</v>
      </c>
      <c r="P24" s="104">
        <v>1.67756530082722</v>
      </c>
      <c r="Q24" s="104">
        <v>1.6398950508790699</v>
      </c>
      <c r="R24" s="104">
        <v>1.81247611733875</v>
      </c>
      <c r="S24" s="104">
        <v>2.40537541519332</v>
      </c>
      <c r="T24" s="104">
        <v>2.3717636128069</v>
      </c>
      <c r="U24" s="104">
        <v>1.5839406156604099</v>
      </c>
      <c r="V24" s="104">
        <v>1.6843685888392199</v>
      </c>
      <c r="W24" s="104">
        <v>1.8295517112970701</v>
      </c>
      <c r="X24" s="104">
        <v>1.47577612729095</v>
      </c>
      <c r="Y24" s="104">
        <v>2.0583421802603499</v>
      </c>
      <c r="Z24" s="104">
        <v>1.78602933194332</v>
      </c>
      <c r="AA24" s="104">
        <v>1.7137363303978099</v>
      </c>
      <c r="AB24" s="104">
        <v>2.22458052446625</v>
      </c>
      <c r="AC24" s="104">
        <v>2.21910528237385</v>
      </c>
      <c r="AD24" s="104">
        <v>2.15316170089153</v>
      </c>
      <c r="AE24" s="104">
        <v>1.15278202794566</v>
      </c>
      <c r="AF24" s="104">
        <v>1.2957310215532101</v>
      </c>
      <c r="AG24" s="104">
        <v>1.4498052860193</v>
      </c>
      <c r="AH24" s="104">
        <v>1.2973687337463</v>
      </c>
      <c r="AI24" s="104">
        <v>1.63888979949692</v>
      </c>
      <c r="AK24" s="105">
        <f>(reproductie!AI24-AVERAGE(reproductie!Y24:AH24))/STDEV(reproductie!Y24:AH24)</f>
        <v>-0.23090700457636792</v>
      </c>
      <c r="AL24" s="105">
        <f>AVERAGE(G24:AI24)</f>
        <v>1.8116881294870679</v>
      </c>
      <c r="AM24" s="105">
        <f>STDEV(G24:AI24)</f>
        <v>0.3610951966972914</v>
      </c>
      <c r="AN24" s="132"/>
      <c r="AO24" s="120" t="s">
        <v>9</v>
      </c>
    </row>
    <row r="25" spans="1:41" s="90" customFormat="1" x14ac:dyDescent="0.25">
      <c r="A25" s="154" t="s">
        <v>118</v>
      </c>
      <c r="B25" s="101"/>
      <c r="C25" s="102"/>
      <c r="D25" s="102"/>
      <c r="E25" s="103">
        <v>1.81803662636872</v>
      </c>
      <c r="F25" s="103">
        <v>1.92490546758318</v>
      </c>
      <c r="G25" s="104">
        <v>1.00118170068266</v>
      </c>
      <c r="H25" s="104">
        <v>1.14456779919229</v>
      </c>
      <c r="I25" s="104">
        <v>1.6248897501879001</v>
      </c>
      <c r="J25" s="104">
        <v>1.2628910582952899</v>
      </c>
      <c r="K25" s="104">
        <v>1.31395147889248</v>
      </c>
      <c r="L25" s="104">
        <v>1.3830372828344499</v>
      </c>
      <c r="M25" s="104">
        <v>1.8006902015343</v>
      </c>
      <c r="N25" s="104">
        <v>1.71203504567059</v>
      </c>
      <c r="O25" s="104">
        <v>1.7439978169471799</v>
      </c>
      <c r="P25" s="104">
        <v>1.2731740685265001</v>
      </c>
      <c r="Q25" s="104">
        <v>1.2459424756316999</v>
      </c>
      <c r="R25" s="104">
        <v>1.3686257735868399</v>
      </c>
      <c r="S25" s="104">
        <v>1.87467299386224</v>
      </c>
      <c r="T25" s="104">
        <v>1.8727946191645699</v>
      </c>
      <c r="U25" s="104">
        <v>1.2707809287770999</v>
      </c>
      <c r="V25" s="104">
        <v>1.3690473746616101</v>
      </c>
      <c r="W25" s="104">
        <v>1.4180380672000299</v>
      </c>
      <c r="X25" s="104">
        <v>1.1765879386462099</v>
      </c>
      <c r="Y25" s="104">
        <v>1.6485073512060799</v>
      </c>
      <c r="Z25" s="104">
        <v>1.42008066053455</v>
      </c>
      <c r="AA25" s="104">
        <v>1.3766648693091701</v>
      </c>
      <c r="AB25" s="104">
        <v>1.8149254217747799</v>
      </c>
      <c r="AC25" s="104">
        <v>1.76486885089269</v>
      </c>
      <c r="AD25" s="104">
        <v>1.7327967351720699</v>
      </c>
      <c r="AE25" s="104">
        <v>0.94043973465834296</v>
      </c>
      <c r="AF25" s="104">
        <v>1.05004418579619</v>
      </c>
      <c r="AG25" s="104">
        <v>1.1629909703227199</v>
      </c>
      <c r="AH25" s="104">
        <v>1.0551368637090199</v>
      </c>
      <c r="AI25" s="104">
        <v>1.31842785084945</v>
      </c>
      <c r="AO25" s="107"/>
    </row>
    <row r="26" spans="1:41" s="90" customFormat="1" x14ac:dyDescent="0.25">
      <c r="B26" s="101"/>
      <c r="C26" s="102"/>
      <c r="D26" s="102"/>
      <c r="E26" s="103">
        <v>5.2269940800314698</v>
      </c>
      <c r="F26" s="103">
        <v>4.3051251380279201</v>
      </c>
      <c r="G26" s="104">
        <v>1.76178100911149</v>
      </c>
      <c r="H26" s="104">
        <v>2.2836630159198301</v>
      </c>
      <c r="I26" s="104">
        <v>3.2571811753314099</v>
      </c>
      <c r="J26" s="104">
        <v>2.1909792883117101</v>
      </c>
      <c r="K26" s="104">
        <v>2.1419098434771899</v>
      </c>
      <c r="L26" s="104">
        <v>2.3450477224786099</v>
      </c>
      <c r="M26" s="104">
        <v>3.0408214537104001</v>
      </c>
      <c r="N26" s="104">
        <v>2.83271417350735</v>
      </c>
      <c r="O26" s="104">
        <v>2.74588577757679</v>
      </c>
      <c r="P26" s="104">
        <v>2.2175893960491901</v>
      </c>
      <c r="Q26" s="104">
        <v>2.1685991112176199</v>
      </c>
      <c r="R26" s="104">
        <v>2.4105933094250802</v>
      </c>
      <c r="S26" s="104">
        <v>3.09987249690503</v>
      </c>
      <c r="T26" s="104">
        <v>3.0145129378114501</v>
      </c>
      <c r="U26" s="104">
        <v>1.97791972817002</v>
      </c>
      <c r="V26" s="104">
        <v>2.0765688534906199</v>
      </c>
      <c r="W26" s="104">
        <v>2.3699157909133399</v>
      </c>
      <c r="X26" s="104">
        <v>1.8552869196380199</v>
      </c>
      <c r="Y26" s="104">
        <v>2.57818375234916</v>
      </c>
      <c r="Z26" s="104">
        <v>2.2532805034437899</v>
      </c>
      <c r="AA26" s="104">
        <v>2.1387809425641899</v>
      </c>
      <c r="AB26" s="104">
        <v>2.7347561557165698</v>
      </c>
      <c r="AC26" s="104">
        <v>2.8019052500116701</v>
      </c>
      <c r="AD26" s="104">
        <v>2.68461771053214</v>
      </c>
      <c r="AE26" s="104">
        <v>1.4144926292664599</v>
      </c>
      <c r="AF26" s="104">
        <v>1.6009857766655899</v>
      </c>
      <c r="AG26" s="104">
        <v>1.8110099578004299</v>
      </c>
      <c r="AH26" s="104">
        <v>1.5972548037327301</v>
      </c>
      <c r="AI26" s="104">
        <v>2.0418844551270401</v>
      </c>
      <c r="AO26" s="107"/>
    </row>
    <row r="27" spans="1:41" x14ac:dyDescent="0.25">
      <c r="A27" s="13" t="s">
        <v>37</v>
      </c>
      <c r="B27" s="14" t="s">
        <v>69</v>
      </c>
      <c r="C27" s="18" t="s">
        <v>57</v>
      </c>
      <c r="D27" s="18" t="s">
        <v>60</v>
      </c>
      <c r="E27" s="19">
        <v>0.74185515798900603</v>
      </c>
      <c r="F27" s="19">
        <v>0.66787827628121599</v>
      </c>
      <c r="G27" s="20">
        <v>0.31957235887744601</v>
      </c>
      <c r="H27" s="20">
        <v>0.27402626797725199</v>
      </c>
      <c r="I27" s="20">
        <v>0.42317405466107599</v>
      </c>
      <c r="J27" s="20">
        <v>0.59256929259221003</v>
      </c>
      <c r="K27" s="20">
        <v>0.49134228489022802</v>
      </c>
      <c r="L27" s="20">
        <v>0.417246196399923</v>
      </c>
      <c r="M27" s="20">
        <v>0.58575639677400204</v>
      </c>
      <c r="N27" s="20">
        <v>0.55623021031842701</v>
      </c>
      <c r="O27" s="20">
        <v>0.58289925630032902</v>
      </c>
      <c r="P27" s="20">
        <v>0.49104895045787</v>
      </c>
      <c r="Q27" s="20">
        <v>0.52937655494403202</v>
      </c>
      <c r="R27" s="20">
        <v>0.39949887683496599</v>
      </c>
      <c r="S27" s="20">
        <v>0.40659691822794303</v>
      </c>
      <c r="T27" s="20">
        <v>0.55012419968812998</v>
      </c>
      <c r="U27" s="20">
        <v>0.55836292259874598</v>
      </c>
      <c r="V27" s="20">
        <v>0.28817523468467499</v>
      </c>
      <c r="W27" s="20">
        <v>0.431562007423622</v>
      </c>
      <c r="X27" s="20">
        <v>0.52829245648697898</v>
      </c>
      <c r="Y27" s="20">
        <v>0.57154105746309403</v>
      </c>
      <c r="Z27" s="20">
        <v>0.52766540057795397</v>
      </c>
      <c r="AA27" s="20">
        <v>0.41650805758847098</v>
      </c>
      <c r="AB27" s="20">
        <v>0.370578120757181</v>
      </c>
      <c r="AC27" s="20">
        <v>0.74984072943910696</v>
      </c>
      <c r="AD27" s="20">
        <v>0.452569565785372</v>
      </c>
      <c r="AE27" s="20">
        <v>0.45347558924213899</v>
      </c>
      <c r="AF27" s="20">
        <v>0.37644598597887102</v>
      </c>
      <c r="AG27" s="20">
        <v>0.55522742099191402</v>
      </c>
      <c r="AH27" s="20">
        <v>0.35119739829691199</v>
      </c>
      <c r="AI27" s="20">
        <v>0.64408181076278803</v>
      </c>
      <c r="AK27" s="21">
        <f>(reproductie!AI27-AVERAGE(reproductie!Y27:AH27))/STDEV(reproductie!Y27:AH27)</f>
        <v>1.3249938316746075</v>
      </c>
      <c r="AL27" s="21">
        <f>AVERAGE(G27:AI27)</f>
        <v>0.47913743369040201</v>
      </c>
      <c r="AM27" s="21">
        <f>STDEV(G27:AI27)</f>
        <v>0.11075642496517353</v>
      </c>
      <c r="AN27" s="53"/>
      <c r="AO27" s="74" t="s">
        <v>10</v>
      </c>
    </row>
    <row r="28" spans="1:41" s="30" customFormat="1" x14ac:dyDescent="0.25">
      <c r="A28" s="30" t="s">
        <v>117</v>
      </c>
      <c r="B28" s="24"/>
      <c r="C28" s="25"/>
      <c r="D28" s="25"/>
      <c r="E28" s="19">
        <v>0.42554921388070399</v>
      </c>
      <c r="F28" s="19">
        <v>0.44875863925322901</v>
      </c>
      <c r="G28" s="20">
        <v>0.215957445681798</v>
      </c>
      <c r="H28" s="20">
        <v>0.184281306366396</v>
      </c>
      <c r="I28" s="20">
        <v>0.28876870509223301</v>
      </c>
      <c r="J28" s="20">
        <v>0.41852313636456501</v>
      </c>
      <c r="K28" s="20">
        <v>0.333786232781077</v>
      </c>
      <c r="L28" s="20">
        <v>0.28688340631606601</v>
      </c>
      <c r="M28" s="20">
        <v>0.413431056460353</v>
      </c>
      <c r="N28" s="20">
        <v>0.385252694196701</v>
      </c>
      <c r="O28" s="20">
        <v>0.40734030683808198</v>
      </c>
      <c r="P28" s="20">
        <v>0.34127606424951101</v>
      </c>
      <c r="Q28" s="20">
        <v>0.37277529190065001</v>
      </c>
      <c r="R28" s="20">
        <v>0.27343000303780202</v>
      </c>
      <c r="S28" s="20">
        <v>0.28127186343116301</v>
      </c>
      <c r="T28" s="20">
        <v>0.37796155592464098</v>
      </c>
      <c r="U28" s="20">
        <v>0.38742775091284098</v>
      </c>
      <c r="V28" s="20">
        <v>0.19418349837527399</v>
      </c>
      <c r="W28" s="20">
        <v>0.29644173955866798</v>
      </c>
      <c r="X28" s="20">
        <v>0.36917803122000797</v>
      </c>
      <c r="Y28" s="20">
        <v>0.398601217610627</v>
      </c>
      <c r="Z28" s="20">
        <v>0.36964020818261001</v>
      </c>
      <c r="AA28" s="20">
        <v>0.28961776305225101</v>
      </c>
      <c r="AB28" s="20">
        <v>0.25142484216649402</v>
      </c>
      <c r="AC28" s="20">
        <v>0.53508620994689904</v>
      </c>
      <c r="AD28" s="20">
        <v>0.315448556631587</v>
      </c>
      <c r="AE28" s="20">
        <v>0.32321039801749801</v>
      </c>
      <c r="AF28" s="20">
        <v>0.26397400298778601</v>
      </c>
      <c r="AG28" s="20">
        <v>0.38298839925004402</v>
      </c>
      <c r="AH28" s="20">
        <v>0.24289354257290099</v>
      </c>
      <c r="AI28" s="20">
        <v>0.45375612712396601</v>
      </c>
      <c r="AL28" s="13"/>
      <c r="AM28" s="13"/>
      <c r="AO28" s="73"/>
    </row>
    <row r="29" spans="1:41" s="30" customFormat="1" x14ac:dyDescent="0.25">
      <c r="B29" s="24"/>
      <c r="C29" s="25"/>
      <c r="D29" s="25"/>
      <c r="E29" s="19">
        <v>1.3139818700597401</v>
      </c>
      <c r="F29" s="19">
        <v>0.99207444242447396</v>
      </c>
      <c r="G29" s="20">
        <v>0.46992893564471899</v>
      </c>
      <c r="H29" s="20">
        <v>0.40420959794524203</v>
      </c>
      <c r="I29" s="20">
        <v>0.61703575246025599</v>
      </c>
      <c r="J29" s="20">
        <v>0.835222387055231</v>
      </c>
      <c r="K29" s="20">
        <v>0.71971712603770799</v>
      </c>
      <c r="L29" s="20">
        <v>0.60350782376747203</v>
      </c>
      <c r="M29" s="20">
        <v>0.82607637257945399</v>
      </c>
      <c r="N29" s="20">
        <v>0.79906461011743801</v>
      </c>
      <c r="O29" s="20">
        <v>0.82965377100436899</v>
      </c>
      <c r="P29" s="20">
        <v>0.70215888130341397</v>
      </c>
      <c r="Q29" s="20">
        <v>0.74760961359540701</v>
      </c>
      <c r="R29" s="20">
        <v>0.57927380566387798</v>
      </c>
      <c r="S29" s="20">
        <v>0.58355917079236197</v>
      </c>
      <c r="T29" s="20">
        <v>0.79632156383844999</v>
      </c>
      <c r="U29" s="20">
        <v>0.80058168887412495</v>
      </c>
      <c r="V29" s="20">
        <v>0.42348084042005002</v>
      </c>
      <c r="W29" s="20">
        <v>0.62381533684255097</v>
      </c>
      <c r="X29" s="20">
        <v>0.75162304470894004</v>
      </c>
      <c r="Y29" s="20">
        <v>0.81482185330838497</v>
      </c>
      <c r="Z29" s="20">
        <v>0.74885668851758902</v>
      </c>
      <c r="AA29" s="20">
        <v>0.59466239596700698</v>
      </c>
      <c r="AB29" s="20">
        <v>0.54154003882798296</v>
      </c>
      <c r="AC29" s="20">
        <v>1.0459993974706501</v>
      </c>
      <c r="AD29" s="20">
        <v>0.64494436725621096</v>
      </c>
      <c r="AE29" s="20">
        <v>0.63211762179948405</v>
      </c>
      <c r="AF29" s="20">
        <v>0.53279024881581305</v>
      </c>
      <c r="AG29" s="20">
        <v>0.800604531641532</v>
      </c>
      <c r="AH29" s="20">
        <v>0.50376647068048097</v>
      </c>
      <c r="AI29" s="20">
        <v>0.90962668410240299</v>
      </c>
      <c r="AL29" s="13"/>
      <c r="AM29" s="13"/>
      <c r="AO29" s="73"/>
    </row>
    <row r="30" spans="1:41" s="90" customFormat="1" x14ac:dyDescent="0.25">
      <c r="A30" s="90" t="s">
        <v>65</v>
      </c>
      <c r="B30" s="89" t="s">
        <v>69</v>
      </c>
      <c r="C30" s="102" t="s">
        <v>57</v>
      </c>
      <c r="D30" s="102" t="s">
        <v>60</v>
      </c>
      <c r="E30" s="103">
        <v>1.7375786868941401</v>
      </c>
      <c r="F30" s="103">
        <v>1.0004979687047799</v>
      </c>
      <c r="G30" s="104">
        <v>0.54562960824038398</v>
      </c>
      <c r="H30" s="104">
        <v>0.544664601122543</v>
      </c>
      <c r="I30" s="104">
        <v>0.929312582033472</v>
      </c>
      <c r="J30" s="104">
        <v>1.1613654769061399</v>
      </c>
      <c r="K30" s="104">
        <v>1.0301116346442001</v>
      </c>
      <c r="L30" s="104">
        <v>0.99965158305796598</v>
      </c>
      <c r="M30" s="104">
        <v>1.45052299162696</v>
      </c>
      <c r="N30" s="104">
        <v>1.18664585508339</v>
      </c>
      <c r="O30" s="104">
        <v>1.03727588607666</v>
      </c>
      <c r="P30" s="104">
        <v>1.2180015365899</v>
      </c>
      <c r="Q30" s="104">
        <v>1.44725534347461</v>
      </c>
      <c r="R30" s="104">
        <v>0.92383485452618996</v>
      </c>
      <c r="S30" s="104">
        <v>1.57616987689845</v>
      </c>
      <c r="T30" s="104">
        <v>1.4490259059822299</v>
      </c>
      <c r="U30" s="104">
        <v>1.61828466858538</v>
      </c>
      <c r="V30" s="104">
        <v>0.84162147764651796</v>
      </c>
      <c r="W30" s="104">
        <v>1.3570438294175999</v>
      </c>
      <c r="X30" s="104">
        <v>0.99932114572484598</v>
      </c>
      <c r="Y30" s="104">
        <v>1.1551869273931801</v>
      </c>
      <c r="Z30" s="104">
        <v>1.23496610070544</v>
      </c>
      <c r="AA30" s="104">
        <v>1.1997160117802099</v>
      </c>
      <c r="AB30" s="104">
        <v>1.1914356327781801</v>
      </c>
      <c r="AC30" s="104">
        <v>1.4753754262143799</v>
      </c>
      <c r="AD30" s="104">
        <v>1.3808739683948099</v>
      </c>
      <c r="AE30" s="104">
        <v>1.13150589173622</v>
      </c>
      <c r="AF30" s="104">
        <v>1.0269377031534299</v>
      </c>
      <c r="AG30" s="104">
        <v>1.1851005284529701</v>
      </c>
      <c r="AH30" s="104">
        <v>0.93100605676746895</v>
      </c>
      <c r="AI30" s="104">
        <v>1.45851200933545</v>
      </c>
      <c r="AK30" s="105">
        <f>(reproductie!AI30-AVERAGE(reproductie!Y30:AH30))/STDEV(reproductie!Y30:AH30)</f>
        <v>1.7163089421465221</v>
      </c>
      <c r="AL30" s="105">
        <f>AVERAGE(G30:AI30)</f>
        <v>1.1615984522189373</v>
      </c>
      <c r="AM30" s="105">
        <f>STDEV(G30:AI30)</f>
        <v>0.27015617846510692</v>
      </c>
      <c r="AN30" s="132"/>
      <c r="AO30" s="107" t="s">
        <v>11</v>
      </c>
    </row>
    <row r="31" spans="1:41" s="114" customFormat="1" x14ac:dyDescent="0.25">
      <c r="A31" s="114" t="s">
        <v>119</v>
      </c>
      <c r="B31" s="115"/>
      <c r="C31" s="116"/>
      <c r="D31" s="116"/>
      <c r="E31" s="103">
        <v>1.3328870555582399</v>
      </c>
      <c r="F31" s="103">
        <v>0.82497860140408996</v>
      </c>
      <c r="G31" s="104">
        <v>0.45285246668024598</v>
      </c>
      <c r="H31" s="104">
        <v>0.449603397782666</v>
      </c>
      <c r="I31" s="104">
        <v>0.768467860050843</v>
      </c>
      <c r="J31" s="104">
        <v>0.98025592052534505</v>
      </c>
      <c r="K31" s="104">
        <v>0.86946233623938196</v>
      </c>
      <c r="L31" s="104">
        <v>0.842313274313649</v>
      </c>
      <c r="M31" s="104">
        <v>1.22703010729671</v>
      </c>
      <c r="N31" s="104">
        <v>1.0072126445079199</v>
      </c>
      <c r="O31" s="104">
        <v>0.875100092293424</v>
      </c>
      <c r="P31" s="104">
        <v>1.01900460666426</v>
      </c>
      <c r="Q31" s="104">
        <v>1.22056571826865</v>
      </c>
      <c r="R31" s="104">
        <v>0.762147318152256</v>
      </c>
      <c r="S31" s="104">
        <v>1.33152021992445</v>
      </c>
      <c r="T31" s="104">
        <v>1.21992610160506</v>
      </c>
      <c r="U31" s="104">
        <v>1.3762974952256599</v>
      </c>
      <c r="V31" s="104">
        <v>0.70697363777968802</v>
      </c>
      <c r="W31" s="104">
        <v>1.1430313392617599</v>
      </c>
      <c r="X31" s="104">
        <v>0.83048762033722201</v>
      </c>
      <c r="Y31" s="104">
        <v>0.97193919085153402</v>
      </c>
      <c r="Z31" s="104">
        <v>1.03815270432311</v>
      </c>
      <c r="AA31" s="104">
        <v>1.0029354106072801</v>
      </c>
      <c r="AB31" s="104">
        <v>1.0002383747075101</v>
      </c>
      <c r="AC31" s="104">
        <v>1.24061925355061</v>
      </c>
      <c r="AD31" s="104">
        <v>1.1525455832379199</v>
      </c>
      <c r="AE31" s="104">
        <v>0.95210293304768201</v>
      </c>
      <c r="AF31" s="104">
        <v>0.860850584157555</v>
      </c>
      <c r="AG31" s="104">
        <v>0.971377628225923</v>
      </c>
      <c r="AH31" s="104">
        <v>0.75898064831205503</v>
      </c>
      <c r="AI31" s="104">
        <v>1.17958396136014</v>
      </c>
      <c r="AL31" s="109"/>
      <c r="AM31" s="109"/>
      <c r="AO31" s="118"/>
    </row>
    <row r="32" spans="1:41" s="114" customFormat="1" x14ac:dyDescent="0.25">
      <c r="B32" s="115"/>
      <c r="C32" s="116"/>
      <c r="D32" s="116"/>
      <c r="E32" s="103">
        <v>2.2743064228333001</v>
      </c>
      <c r="F32" s="103">
        <v>1.21399344781201</v>
      </c>
      <c r="G32" s="104">
        <v>0.65631844470525103</v>
      </c>
      <c r="H32" s="104">
        <v>0.65865783725348803</v>
      </c>
      <c r="I32" s="104">
        <v>1.12358782129517</v>
      </c>
      <c r="J32" s="104">
        <v>1.37635645501617</v>
      </c>
      <c r="K32" s="104">
        <v>1.2203774994555501</v>
      </c>
      <c r="L32" s="104">
        <v>1.18623910290766</v>
      </c>
      <c r="M32" s="104">
        <v>1.71575288536576</v>
      </c>
      <c r="N32" s="104">
        <v>1.3981704625303599</v>
      </c>
      <c r="O32" s="104">
        <v>1.22912673936815</v>
      </c>
      <c r="P32" s="104">
        <v>1.4559322699997299</v>
      </c>
      <c r="Q32" s="104">
        <v>1.7169239102400899</v>
      </c>
      <c r="R32" s="104">
        <v>1.11879590235558</v>
      </c>
      <c r="S32" s="104">
        <v>1.8671615343816701</v>
      </c>
      <c r="T32" s="104">
        <v>1.72195652138815</v>
      </c>
      <c r="U32" s="104">
        <v>1.9038880703245999</v>
      </c>
      <c r="V32" s="104">
        <v>1.0010055005740399</v>
      </c>
      <c r="W32" s="104">
        <v>1.6116451416075801</v>
      </c>
      <c r="X32" s="104">
        <v>1.20171500701388</v>
      </c>
      <c r="Y32" s="104">
        <v>1.3728491156588201</v>
      </c>
      <c r="Z32" s="104">
        <v>1.46923493456246</v>
      </c>
      <c r="AA32" s="104">
        <v>1.4351491721282601</v>
      </c>
      <c r="AB32" s="104">
        <v>1.4194249737153799</v>
      </c>
      <c r="AC32" s="104">
        <v>1.7559657223476499</v>
      </c>
      <c r="AD32" s="104">
        <v>1.6553687638310699</v>
      </c>
      <c r="AE32" s="104">
        <v>1.34482020685825</v>
      </c>
      <c r="AF32" s="104">
        <v>1.2247675616865401</v>
      </c>
      <c r="AG32" s="104">
        <v>1.44615753093063</v>
      </c>
      <c r="AH32" s="104">
        <v>1.1410643505834499</v>
      </c>
      <c r="AI32" s="104">
        <v>1.8055360600652199</v>
      </c>
      <c r="AL32" s="109"/>
      <c r="AM32" s="109"/>
      <c r="AO32" s="118"/>
    </row>
    <row r="33" spans="1:41" x14ac:dyDescent="0.25">
      <c r="A33" s="13" t="s">
        <v>39</v>
      </c>
      <c r="B33" s="14" t="s">
        <v>69</v>
      </c>
      <c r="C33" s="18" t="s">
        <v>57</v>
      </c>
      <c r="D33" s="18" t="s">
        <v>59</v>
      </c>
      <c r="E33" s="19">
        <v>1.00823559088452</v>
      </c>
      <c r="F33" s="19">
        <v>2.6970762559417598</v>
      </c>
      <c r="G33" s="20">
        <v>1.9453180629723801</v>
      </c>
      <c r="H33" s="20">
        <v>1.82505066405406</v>
      </c>
      <c r="I33" s="20">
        <v>2.4534339158364298</v>
      </c>
      <c r="J33" s="20">
        <v>1.43492851429986</v>
      </c>
      <c r="K33" s="20">
        <v>1.0685374852728899</v>
      </c>
      <c r="L33" s="20">
        <v>1.83060751952276</v>
      </c>
      <c r="M33" s="20">
        <v>1.84903913497829</v>
      </c>
      <c r="N33" s="20">
        <v>1.28318248203663</v>
      </c>
      <c r="O33" s="20">
        <v>1.63127025575202</v>
      </c>
      <c r="P33" s="20">
        <v>1.07576096359011</v>
      </c>
      <c r="Q33" s="20">
        <v>0.87665124201869604</v>
      </c>
      <c r="R33" s="20">
        <v>0.94247297584169099</v>
      </c>
      <c r="S33" s="20">
        <v>1.1702346616185599</v>
      </c>
      <c r="T33" s="20">
        <v>2.10601443764096</v>
      </c>
      <c r="U33" s="20">
        <v>0.67812665320666698</v>
      </c>
      <c r="V33" s="20">
        <v>1.1022667699328601</v>
      </c>
      <c r="W33" s="20">
        <v>1.9465395943053301</v>
      </c>
      <c r="X33" s="20">
        <v>1.2473829166647099</v>
      </c>
      <c r="Y33" s="20">
        <v>1.6637360149190299</v>
      </c>
      <c r="Z33" s="20">
        <v>1.23215186145226</v>
      </c>
      <c r="AA33" s="20">
        <v>1.0566657927610701</v>
      </c>
      <c r="AB33" s="20">
        <v>0.686582148894746</v>
      </c>
      <c r="AC33" s="20">
        <v>1.61484530137208</v>
      </c>
      <c r="AD33" s="20">
        <v>1.5305109189820401</v>
      </c>
      <c r="AE33" s="20">
        <v>1.3602644037734799</v>
      </c>
      <c r="AF33" s="20">
        <v>0.63191728043856199</v>
      </c>
      <c r="AG33" s="20">
        <v>1.71314120628</v>
      </c>
      <c r="AH33" s="20">
        <v>1.0257731536875501</v>
      </c>
      <c r="AI33" s="20">
        <v>1.82527360412878</v>
      </c>
      <c r="AK33" s="21">
        <f>(reproductie!AI33-AVERAGE(reproductie!Y33:AH33))/STDEV(reproductie!Y33:AH33)</f>
        <v>1.4561675137428125</v>
      </c>
      <c r="AL33" s="21">
        <f>AVERAGE(G33:AI33)</f>
        <v>1.4071613771115348</v>
      </c>
      <c r="AM33" s="21">
        <f>STDEV(G33:AI33)</f>
        <v>0.46372550999409434</v>
      </c>
      <c r="AN33" s="53"/>
      <c r="AO33" s="74" t="s">
        <v>12</v>
      </c>
    </row>
    <row r="34" spans="1:41" s="30" customFormat="1" x14ac:dyDescent="0.25">
      <c r="A34" s="30" t="s">
        <v>144</v>
      </c>
      <c r="B34" s="24"/>
      <c r="C34" s="25"/>
      <c r="D34" s="25"/>
      <c r="E34" s="19">
        <v>0.30365347695845302</v>
      </c>
      <c r="F34" s="19">
        <v>1.1225608600132699</v>
      </c>
      <c r="G34" s="20">
        <v>0.67566653503817398</v>
      </c>
      <c r="H34" s="20">
        <v>0.64381232029065105</v>
      </c>
      <c r="I34" s="20">
        <v>1.0316835847678301</v>
      </c>
      <c r="J34" s="20">
        <v>0.63271779696946995</v>
      </c>
      <c r="K34" s="20">
        <v>0.45121591601849398</v>
      </c>
      <c r="L34" s="20">
        <v>0.80194240648981596</v>
      </c>
      <c r="M34" s="20">
        <v>0.87523357923914702</v>
      </c>
      <c r="N34" s="20">
        <v>0.58332009125784601</v>
      </c>
      <c r="O34" s="20">
        <v>0.76498966016705705</v>
      </c>
      <c r="P34" s="20">
        <v>0.48687377890743999</v>
      </c>
      <c r="Q34" s="20">
        <v>0.34565874542677799</v>
      </c>
      <c r="R34" s="20">
        <v>0.43343367487443801</v>
      </c>
      <c r="S34" s="20">
        <v>0.58141174134821905</v>
      </c>
      <c r="T34" s="20">
        <v>1.06534733078564</v>
      </c>
      <c r="U34" s="20">
        <v>0.33220217356206799</v>
      </c>
      <c r="V34" s="20">
        <v>0.53580389486580604</v>
      </c>
      <c r="W34" s="20">
        <v>0.97259449698175804</v>
      </c>
      <c r="X34" s="20">
        <v>0.62762262835652005</v>
      </c>
      <c r="Y34" s="20">
        <v>0.87760403583616098</v>
      </c>
      <c r="Z34" s="20">
        <v>0.63437806985017497</v>
      </c>
      <c r="AA34" s="20">
        <v>0.534072650907783</v>
      </c>
      <c r="AB34" s="20">
        <v>0.336084076206905</v>
      </c>
      <c r="AC34" s="20">
        <v>0.83201768686238997</v>
      </c>
      <c r="AD34" s="20">
        <v>0.77887849888969496</v>
      </c>
      <c r="AE34" s="20">
        <v>0.68484398561636395</v>
      </c>
      <c r="AF34" s="20">
        <v>0.28624097205384202</v>
      </c>
      <c r="AG34" s="20">
        <v>0.81494350118200398</v>
      </c>
      <c r="AH34" s="20">
        <v>0.48995533728790702</v>
      </c>
      <c r="AI34" s="20">
        <v>0.91419017587214602</v>
      </c>
      <c r="AO34" s="73"/>
    </row>
    <row r="35" spans="1:41" s="30" customFormat="1" x14ac:dyDescent="0.25">
      <c r="B35" s="24"/>
      <c r="C35" s="25"/>
      <c r="D35" s="25"/>
      <c r="E35" s="19">
        <v>3.0777886105293102</v>
      </c>
      <c r="F35" s="19">
        <v>6.6004204495871504</v>
      </c>
      <c r="G35" s="20">
        <v>5.4737241034402997</v>
      </c>
      <c r="H35" s="20">
        <v>5.1128170592333904</v>
      </c>
      <c r="I35" s="20">
        <v>5.8859456519629596</v>
      </c>
      <c r="J35" s="20">
        <v>3.2497736837468398</v>
      </c>
      <c r="K35" s="20">
        <v>2.48479760464939</v>
      </c>
      <c r="L35" s="20">
        <v>4.1640599987476099</v>
      </c>
      <c r="M35" s="20">
        <v>3.9254412557515499</v>
      </c>
      <c r="N35" s="20">
        <v>2.8020818455674501</v>
      </c>
      <c r="O35" s="20">
        <v>3.48476476291594</v>
      </c>
      <c r="P35" s="20">
        <v>2.3577519178490398</v>
      </c>
      <c r="Q35" s="20">
        <v>2.1424436679742902</v>
      </c>
      <c r="R35" s="20">
        <v>2.0346652961062599</v>
      </c>
      <c r="S35" s="20">
        <v>2.3687103922819102</v>
      </c>
      <c r="T35" s="20">
        <v>4.2108254326914301</v>
      </c>
      <c r="U35" s="20">
        <v>1.3694121699681301</v>
      </c>
      <c r="V35" s="20">
        <v>2.2744960871476199</v>
      </c>
      <c r="W35" s="20">
        <v>3.9447551275709598</v>
      </c>
      <c r="X35" s="20">
        <v>2.49650344553931</v>
      </c>
      <c r="Y35" s="20">
        <v>3.1953597441736701</v>
      </c>
      <c r="Z35" s="20">
        <v>2.4149497355009601</v>
      </c>
      <c r="AA35" s="20">
        <v>2.1054197814895099</v>
      </c>
      <c r="AB35" s="20">
        <v>1.40548959309439</v>
      </c>
      <c r="AC35" s="20">
        <v>3.1658719014105099</v>
      </c>
      <c r="AD35" s="20">
        <v>3.0347453826827202</v>
      </c>
      <c r="AE35" s="20">
        <v>2.7234429692097999</v>
      </c>
      <c r="AF35" s="20">
        <v>1.3792504722257799</v>
      </c>
      <c r="AG35" s="20">
        <v>3.6202356109234599</v>
      </c>
      <c r="AH35" s="20">
        <v>2.1485976277224101</v>
      </c>
      <c r="AI35" s="20">
        <v>3.6796524302567</v>
      </c>
      <c r="AO35" s="73"/>
    </row>
    <row r="36" spans="1:41" s="90" customFormat="1" x14ac:dyDescent="0.25">
      <c r="A36" s="90" t="s">
        <v>40</v>
      </c>
      <c r="B36" s="89" t="s">
        <v>69</v>
      </c>
      <c r="C36" s="102" t="s">
        <v>57</v>
      </c>
      <c r="D36" s="102" t="s">
        <v>59</v>
      </c>
      <c r="E36" s="103">
        <v>0.60611415046727901</v>
      </c>
      <c r="F36" s="103">
        <v>1.0442086185827999</v>
      </c>
      <c r="G36" s="104">
        <v>0.81684415844497005</v>
      </c>
      <c r="H36" s="104">
        <v>0.92737917371383405</v>
      </c>
      <c r="I36" s="104">
        <v>0.64256044907768695</v>
      </c>
      <c r="J36" s="104">
        <v>1.17349620223767</v>
      </c>
      <c r="K36" s="104">
        <v>0.89356536357652405</v>
      </c>
      <c r="L36" s="104">
        <v>0.803858610311459</v>
      </c>
      <c r="M36" s="104">
        <v>1.6124092232232501</v>
      </c>
      <c r="N36" s="104">
        <v>1.1934066041359801</v>
      </c>
      <c r="O36" s="104">
        <v>1.16965677464327</v>
      </c>
      <c r="P36" s="104">
        <v>0.73246889833933704</v>
      </c>
      <c r="Q36" s="104">
        <v>0.86880273492161697</v>
      </c>
      <c r="R36" s="104">
        <v>0.77165220184086503</v>
      </c>
      <c r="S36" s="104">
        <v>0.74758242921732898</v>
      </c>
      <c r="T36" s="104">
        <v>1.2913453897823299</v>
      </c>
      <c r="U36" s="104">
        <v>0.63877565458937102</v>
      </c>
      <c r="V36" s="104">
        <v>0.83853005284645799</v>
      </c>
      <c r="W36" s="104">
        <v>0.643128928197784</v>
      </c>
      <c r="X36" s="104">
        <v>0.93217086915724601</v>
      </c>
      <c r="Y36" s="104">
        <v>1.02773230621655</v>
      </c>
      <c r="Z36" s="104">
        <v>0.89804343273788001</v>
      </c>
      <c r="AA36" s="104">
        <v>0.79786431215304698</v>
      </c>
      <c r="AB36" s="104">
        <v>0.97588734591788495</v>
      </c>
      <c r="AC36" s="104">
        <v>1.8074897645541801</v>
      </c>
      <c r="AD36" s="104">
        <v>0.91964537127623203</v>
      </c>
      <c r="AE36" s="104">
        <v>0.77287640972476901</v>
      </c>
      <c r="AF36" s="104">
        <v>0.55982171813482695</v>
      </c>
      <c r="AG36" s="104">
        <v>1.2563630085425801</v>
      </c>
      <c r="AH36" s="104">
        <v>1.0372217619222599</v>
      </c>
      <c r="AI36" s="104">
        <v>1.3004109640205701</v>
      </c>
      <c r="AK36" s="21">
        <f>(reproductie!AI36-AVERAGE(reproductie!Y36:AH36))/STDEV(reproductie!Y36:AH36)</f>
        <v>0.87522448361320349</v>
      </c>
      <c r="AL36" s="105">
        <f>AVERAGE(G36:AI36)</f>
        <v>0.96727552115371607</v>
      </c>
      <c r="AM36" s="105">
        <f>STDEV(G36:AI36)</f>
        <v>0.28961168927796388</v>
      </c>
      <c r="AN36" s="132"/>
      <c r="AO36" s="107" t="s">
        <v>13</v>
      </c>
    </row>
    <row r="37" spans="1:41" s="114" customFormat="1" x14ac:dyDescent="0.25">
      <c r="A37" s="114" t="s">
        <v>143</v>
      </c>
      <c r="B37" s="115"/>
      <c r="C37" s="116"/>
      <c r="D37" s="116"/>
      <c r="E37" s="103">
        <v>0.243011025295016</v>
      </c>
      <c r="F37" s="103">
        <v>0.63438327366712899</v>
      </c>
      <c r="G37" s="104">
        <v>0.490004283256743</v>
      </c>
      <c r="H37" s="104">
        <v>0.58271207898039401</v>
      </c>
      <c r="I37" s="104">
        <v>0.408746050743583</v>
      </c>
      <c r="J37" s="104">
        <v>0.78623620011564399</v>
      </c>
      <c r="K37" s="104">
        <v>0.58874786006698199</v>
      </c>
      <c r="L37" s="104">
        <v>0.51014907858182401</v>
      </c>
      <c r="M37" s="104">
        <v>1.0704546464035301</v>
      </c>
      <c r="N37" s="104">
        <v>0.81626628094245701</v>
      </c>
      <c r="O37" s="104">
        <v>0.817769385096625</v>
      </c>
      <c r="P37" s="104">
        <v>0.48261986142108898</v>
      </c>
      <c r="Q37" s="104">
        <v>0.57659052437771996</v>
      </c>
      <c r="R37" s="104">
        <v>0.505964407903708</v>
      </c>
      <c r="S37" s="104">
        <v>0.51536786317210403</v>
      </c>
      <c r="T37" s="104">
        <v>0.92576190259742197</v>
      </c>
      <c r="U37" s="104">
        <v>0.45504069243288298</v>
      </c>
      <c r="V37" s="104">
        <v>0.61690011644768905</v>
      </c>
      <c r="W37" s="104">
        <v>0.469816282943116</v>
      </c>
      <c r="X37" s="104">
        <v>0.67951457970936702</v>
      </c>
      <c r="Y37" s="104">
        <v>0.743527891309678</v>
      </c>
      <c r="Z37" s="104">
        <v>0.65928972203745595</v>
      </c>
      <c r="AA37" s="104">
        <v>0.58290332002459899</v>
      </c>
      <c r="AB37" s="104">
        <v>0.71199610056375595</v>
      </c>
      <c r="AC37" s="104">
        <v>1.3312580426310101</v>
      </c>
      <c r="AD37" s="104">
        <v>0.67701256710052904</v>
      </c>
      <c r="AE37" s="104">
        <v>0.55702464171085098</v>
      </c>
      <c r="AF37" s="104">
        <v>0.40254895138247498</v>
      </c>
      <c r="AG37" s="104">
        <v>0.88691165800023097</v>
      </c>
      <c r="AH37" s="104">
        <v>0.74821595604053603</v>
      </c>
      <c r="AI37" s="104">
        <v>0.88448112634431497</v>
      </c>
      <c r="AO37" s="118"/>
    </row>
    <row r="38" spans="1:41" s="114" customFormat="1" x14ac:dyDescent="0.25">
      <c r="B38" s="115"/>
      <c r="C38" s="116"/>
      <c r="D38" s="116"/>
      <c r="E38" s="103">
        <v>1.4561010793115801</v>
      </c>
      <c r="F38" s="103">
        <v>1.7195170175608101</v>
      </c>
      <c r="G38" s="104">
        <v>1.35426315922598</v>
      </c>
      <c r="H38" s="104">
        <v>1.47387152297595</v>
      </c>
      <c r="I38" s="104">
        <v>1.00429188767753</v>
      </c>
      <c r="J38" s="104">
        <v>1.7521236435074301</v>
      </c>
      <c r="K38" s="104">
        <v>1.3531025374710699</v>
      </c>
      <c r="L38" s="104">
        <v>1.2606807186265201</v>
      </c>
      <c r="M38" s="104">
        <v>2.4375166560087602</v>
      </c>
      <c r="N38" s="104">
        <v>1.7454775914304099</v>
      </c>
      <c r="O38" s="104">
        <v>1.67302477343178</v>
      </c>
      <c r="P38" s="104">
        <v>1.1061914882745001</v>
      </c>
      <c r="Q38" s="104">
        <v>1.30590171238901</v>
      </c>
      <c r="R38" s="104">
        <v>1.1712690635244201</v>
      </c>
      <c r="S38" s="104">
        <v>1.08122032279372</v>
      </c>
      <c r="T38" s="104">
        <v>1.8036486692507201</v>
      </c>
      <c r="U38" s="104">
        <v>0.89410820426679005</v>
      </c>
      <c r="V38" s="104">
        <v>1.13873348813051</v>
      </c>
      <c r="W38" s="104">
        <v>0.87859924326645</v>
      </c>
      <c r="X38" s="104">
        <v>1.27818004336493</v>
      </c>
      <c r="Y38" s="104">
        <v>1.4202710335422799</v>
      </c>
      <c r="Z38" s="104">
        <v>1.2222564358760599</v>
      </c>
      <c r="AA38" s="104">
        <v>1.09080501931144</v>
      </c>
      <c r="AB38" s="104">
        <v>1.3371793181601801</v>
      </c>
      <c r="AC38" s="104">
        <v>2.4588656103180702</v>
      </c>
      <c r="AD38" s="104">
        <v>1.2483194067964101</v>
      </c>
      <c r="AE38" s="104">
        <v>1.0702562254304999</v>
      </c>
      <c r="AF38" s="104">
        <v>0.77544393381160504</v>
      </c>
      <c r="AG38" s="104">
        <v>1.78227392395152</v>
      </c>
      <c r="AH38" s="104">
        <v>1.43749176026347</v>
      </c>
      <c r="AI38" s="104">
        <v>1.91663871444964</v>
      </c>
      <c r="AO38" s="118"/>
    </row>
    <row r="39" spans="1:41" x14ac:dyDescent="0.25">
      <c r="A39" s="13" t="s">
        <v>41</v>
      </c>
      <c r="B39" s="14" t="s">
        <v>69</v>
      </c>
      <c r="C39" s="18" t="s">
        <v>57</v>
      </c>
      <c r="D39" s="18" t="s">
        <v>59</v>
      </c>
      <c r="E39" s="19">
        <v>0.60121467827488595</v>
      </c>
      <c r="F39" s="19">
        <v>0.95091550830688798</v>
      </c>
      <c r="G39" s="20">
        <v>0.95226972347910599</v>
      </c>
      <c r="H39" s="20">
        <v>0.96171205041955998</v>
      </c>
      <c r="I39" s="20">
        <v>0.82656701036998204</v>
      </c>
      <c r="J39" s="20">
        <v>1.1911483556940099</v>
      </c>
      <c r="K39" s="20">
        <v>1.0840587947154701</v>
      </c>
      <c r="L39" s="20">
        <v>1.08466758955974</v>
      </c>
      <c r="M39" s="20">
        <v>1.1127182031695799</v>
      </c>
      <c r="N39" s="20">
        <v>1.50738305345768</v>
      </c>
      <c r="O39" s="20">
        <v>1.2470155574080899</v>
      </c>
      <c r="P39" s="20">
        <v>1.0674549481779601</v>
      </c>
      <c r="Q39" s="20">
        <v>1.0076613794817999</v>
      </c>
      <c r="R39" s="20">
        <v>0.85665003282285102</v>
      </c>
      <c r="S39" s="20">
        <v>1.1268992029476399</v>
      </c>
      <c r="T39" s="20">
        <v>1.0678694791503001</v>
      </c>
      <c r="U39" s="20">
        <v>1.1754840376686899</v>
      </c>
      <c r="V39" s="20">
        <v>0.90180017615688102</v>
      </c>
      <c r="W39" s="20">
        <v>0.79547222596276401</v>
      </c>
      <c r="X39" s="20">
        <v>0.97812817999009105</v>
      </c>
      <c r="Y39" s="20">
        <v>1.1413600512844</v>
      </c>
      <c r="Z39" s="20">
        <v>0.97834293578655296</v>
      </c>
      <c r="AA39" s="20">
        <v>0.72585163014644105</v>
      </c>
      <c r="AB39" s="20">
        <v>1.6123646198853001</v>
      </c>
      <c r="AC39" s="20">
        <v>1.5638296786994199</v>
      </c>
      <c r="AD39" s="20">
        <v>1.2227440419831599</v>
      </c>
      <c r="AE39" s="20">
        <v>0.76662464068042901</v>
      </c>
      <c r="AF39" s="20">
        <v>0.76366738927101896</v>
      </c>
      <c r="AG39" s="20">
        <v>1.1309420776022501</v>
      </c>
      <c r="AH39" s="20">
        <v>1.1505824182</v>
      </c>
      <c r="AI39" s="20">
        <v>0.95896218839074199</v>
      </c>
      <c r="AK39" s="21">
        <f>(reproductie!AI39-AVERAGE(reproductie!Y39:AH39))/STDEV(reproductie!Y39:AH39)</f>
        <v>-0.4699362890776525</v>
      </c>
      <c r="AL39" s="21">
        <f>AVERAGE(G39:AI39)</f>
        <v>1.0675941956055832</v>
      </c>
      <c r="AM39" s="21">
        <f>STDEV(G39:AI39)</f>
        <v>0.22375135238345745</v>
      </c>
      <c r="AN39" s="53"/>
      <c r="AO39" s="74" t="s">
        <v>14</v>
      </c>
    </row>
    <row r="40" spans="1:41" s="30" customFormat="1" x14ac:dyDescent="0.25">
      <c r="A40" s="30" t="s">
        <v>140</v>
      </c>
      <c r="B40" s="24"/>
      <c r="C40" s="25"/>
      <c r="D40" s="25"/>
      <c r="E40" s="19">
        <v>0.36094576009549201</v>
      </c>
      <c r="F40" s="19">
        <v>0.65100868458110595</v>
      </c>
      <c r="G40" s="20">
        <v>0.66397416004315202</v>
      </c>
      <c r="H40" s="20">
        <v>0.69359932332572005</v>
      </c>
      <c r="I40" s="20">
        <v>0.59592889554529704</v>
      </c>
      <c r="J40" s="20">
        <v>0.87588108408243304</v>
      </c>
      <c r="K40" s="20">
        <v>0.79671174873756401</v>
      </c>
      <c r="L40" s="20">
        <v>0.77239981950969605</v>
      </c>
      <c r="M40" s="20">
        <v>0.81891686252610396</v>
      </c>
      <c r="N40" s="20">
        <v>1.1472191507323899</v>
      </c>
      <c r="O40" s="20">
        <v>0.95465579259769096</v>
      </c>
      <c r="P40" s="20">
        <v>0.80727765256586403</v>
      </c>
      <c r="Q40" s="20">
        <v>0.75421753732188901</v>
      </c>
      <c r="R40" s="20">
        <v>0.63464503180429799</v>
      </c>
      <c r="S40" s="20">
        <v>0.83796108903315203</v>
      </c>
      <c r="T40" s="20">
        <v>0.7829918054328</v>
      </c>
      <c r="U40" s="20">
        <v>0.88041784764481501</v>
      </c>
      <c r="V40" s="20">
        <v>0.67684788593714296</v>
      </c>
      <c r="W40" s="20">
        <v>0.589500421951755</v>
      </c>
      <c r="X40" s="20">
        <v>0.72770421824405795</v>
      </c>
      <c r="Y40" s="20">
        <v>0.85906043099023799</v>
      </c>
      <c r="Z40" s="20">
        <v>0.74161592503177698</v>
      </c>
      <c r="AA40" s="20">
        <v>0.53359639809319004</v>
      </c>
      <c r="AB40" s="20">
        <v>1.2406825836905999</v>
      </c>
      <c r="AC40" s="20">
        <v>1.20099983787971</v>
      </c>
      <c r="AD40" s="20">
        <v>0.93075457395890804</v>
      </c>
      <c r="AE40" s="20">
        <v>0.58319313290296404</v>
      </c>
      <c r="AF40" s="20">
        <v>0.57223242080330095</v>
      </c>
      <c r="AG40" s="20">
        <v>0.867674411631148</v>
      </c>
      <c r="AH40" s="20">
        <v>0.88795106995731898</v>
      </c>
      <c r="AI40" s="20">
        <v>0.71460146521699497</v>
      </c>
      <c r="AO40" s="73"/>
    </row>
    <row r="41" spans="1:41" s="30" customFormat="1" x14ac:dyDescent="0.25">
      <c r="B41" s="24"/>
      <c r="C41" s="25"/>
      <c r="D41" s="25"/>
      <c r="E41" s="19">
        <v>0.97892608446810603</v>
      </c>
      <c r="F41" s="19">
        <v>1.3847953680262399</v>
      </c>
      <c r="G41" s="20">
        <v>1.36098765496909</v>
      </c>
      <c r="H41" s="20">
        <v>1.3302188217958499</v>
      </c>
      <c r="I41" s="20">
        <v>1.1426770118748</v>
      </c>
      <c r="J41" s="20">
        <v>1.6181593508046599</v>
      </c>
      <c r="K41" s="20">
        <v>1.47253407764922</v>
      </c>
      <c r="L41" s="20">
        <v>1.51981317118032</v>
      </c>
      <c r="M41" s="20">
        <v>1.5099383971861899</v>
      </c>
      <c r="N41" s="20">
        <v>1.9807910073278201</v>
      </c>
      <c r="O41" s="20">
        <v>1.6283143605709101</v>
      </c>
      <c r="P41" s="20">
        <v>1.4097247828967701</v>
      </c>
      <c r="Q41" s="20">
        <v>1.3440282724216299</v>
      </c>
      <c r="R41" s="20">
        <v>1.15233700044744</v>
      </c>
      <c r="S41" s="20">
        <v>1.51290426397462</v>
      </c>
      <c r="T41" s="20">
        <v>1.4530935122066999</v>
      </c>
      <c r="U41" s="20">
        <v>1.56756868972814</v>
      </c>
      <c r="V41" s="20">
        <v>1.19871794475036</v>
      </c>
      <c r="W41" s="20">
        <v>1.0692843571641999</v>
      </c>
      <c r="X41" s="20">
        <v>1.31162167909163</v>
      </c>
      <c r="Y41" s="20">
        <v>1.5145699748940999</v>
      </c>
      <c r="Z41" s="20">
        <v>1.28839388081438</v>
      </c>
      <c r="AA41" s="20">
        <v>0.98273305156753099</v>
      </c>
      <c r="AB41" s="20">
        <v>2.0969367608207499</v>
      </c>
      <c r="AC41" s="20">
        <v>2.0374459831393201</v>
      </c>
      <c r="AD41" s="20">
        <v>1.6055348591818199</v>
      </c>
      <c r="AE41" s="20">
        <v>1.00529949685301</v>
      </c>
      <c r="AF41" s="20">
        <v>1.0162346266065101</v>
      </c>
      <c r="AG41" s="20">
        <v>1.4733663973790201</v>
      </c>
      <c r="AH41" s="20">
        <v>1.4903773838598799</v>
      </c>
      <c r="AI41" s="20">
        <v>1.28418535215054</v>
      </c>
      <c r="AO41" s="73"/>
    </row>
    <row r="42" spans="1:41" s="104" customFormat="1" x14ac:dyDescent="0.25">
      <c r="A42" s="90" t="s">
        <v>42</v>
      </c>
      <c r="B42" s="89" t="s">
        <v>69</v>
      </c>
      <c r="C42" s="102" t="s">
        <v>58</v>
      </c>
      <c r="D42" s="102" t="s">
        <v>61</v>
      </c>
      <c r="E42" s="103">
        <v>1.5257836323759699</v>
      </c>
      <c r="F42" s="103">
        <v>1.16789403556871</v>
      </c>
      <c r="G42" s="104">
        <v>1.07433520152009</v>
      </c>
      <c r="H42" s="104">
        <v>1.42418736807151</v>
      </c>
      <c r="I42" s="104">
        <v>1.88464211546969</v>
      </c>
      <c r="J42" s="104">
        <v>1.49849965283038</v>
      </c>
      <c r="K42" s="104">
        <v>1.9149739934246901</v>
      </c>
      <c r="L42" s="104">
        <v>1.09439924765446</v>
      </c>
      <c r="M42" s="104">
        <v>2.0288037211845098</v>
      </c>
      <c r="N42" s="104">
        <v>1.3021752380873099</v>
      </c>
      <c r="O42" s="104">
        <v>1.85818965352725</v>
      </c>
      <c r="P42" s="104">
        <v>1.5648212656612599</v>
      </c>
      <c r="Q42" s="104">
        <v>0.95148062820565604</v>
      </c>
      <c r="R42" s="104">
        <v>1.2150451698340501</v>
      </c>
      <c r="S42" s="104">
        <v>1.41887855947834</v>
      </c>
      <c r="T42" s="104">
        <v>2.0378797980174501</v>
      </c>
      <c r="U42" s="104">
        <v>1.47906287739099</v>
      </c>
      <c r="V42" s="104">
        <v>1.44090880088438</v>
      </c>
      <c r="W42" s="104">
        <v>1.20837043111153</v>
      </c>
      <c r="X42" s="104">
        <v>1.08151470670935</v>
      </c>
      <c r="Y42" s="104">
        <v>1.7611499080940001</v>
      </c>
      <c r="Z42" s="104">
        <v>1.1688540177212099</v>
      </c>
      <c r="AA42" s="104">
        <v>0.906752961753169</v>
      </c>
      <c r="AB42" s="104">
        <v>1.9908083510314101</v>
      </c>
      <c r="AC42" s="104">
        <v>1.97495937080443</v>
      </c>
      <c r="AD42" s="104">
        <v>1.7308674540134401</v>
      </c>
      <c r="AE42" s="104">
        <v>1.18913262095408</v>
      </c>
      <c r="AF42" s="104">
        <v>0.97588381646214095</v>
      </c>
      <c r="AG42" s="104">
        <v>2.0915788825420298</v>
      </c>
      <c r="AH42" s="104">
        <v>1.7335980108009701</v>
      </c>
      <c r="AI42" s="104">
        <v>1.8851201406187501</v>
      </c>
      <c r="AK42" s="105">
        <f>(reproductie!AI42-AVERAGE(reproductie!Y42:AH42))/STDEV(reproductie!Y42:AH42)</f>
        <v>0.74448429520764858</v>
      </c>
      <c r="AL42" s="105">
        <f>AVERAGE(G42:AI42)</f>
        <v>1.5133404815123632</v>
      </c>
      <c r="AM42" s="105">
        <f>STDEV(G42:AI42)</f>
        <v>0.37954649900989873</v>
      </c>
      <c r="AN42" s="132"/>
      <c r="AO42" s="107" t="s">
        <v>15</v>
      </c>
    </row>
    <row r="43" spans="1:41" s="117" customFormat="1" x14ac:dyDescent="0.25">
      <c r="A43" s="114" t="s">
        <v>139</v>
      </c>
      <c r="B43" s="115"/>
      <c r="C43" s="116"/>
      <c r="D43" s="116"/>
      <c r="E43" s="103">
        <v>0.72024360861033399</v>
      </c>
      <c r="F43" s="103">
        <v>0.629630917616396</v>
      </c>
      <c r="G43" s="104">
        <v>0.60784210470045597</v>
      </c>
      <c r="H43" s="104">
        <v>0.861372774793429</v>
      </c>
      <c r="I43" s="104">
        <v>1.1608727889044199</v>
      </c>
      <c r="J43" s="104">
        <v>0.92261090386580302</v>
      </c>
      <c r="K43" s="104">
        <v>1.1835643198505299</v>
      </c>
      <c r="L43" s="104">
        <v>0.645195512930818</v>
      </c>
      <c r="M43" s="104">
        <v>1.25069766055748</v>
      </c>
      <c r="N43" s="104">
        <v>0.80508387335759402</v>
      </c>
      <c r="O43" s="104">
        <v>1.17486987339482</v>
      </c>
      <c r="P43" s="104">
        <v>0.99499477465664599</v>
      </c>
      <c r="Q43" s="104">
        <v>0.59804983575628101</v>
      </c>
      <c r="R43" s="104">
        <v>0.76157122694244395</v>
      </c>
      <c r="S43" s="104">
        <v>0.89183499879970896</v>
      </c>
      <c r="T43" s="104">
        <v>1.2756646422549101</v>
      </c>
      <c r="U43" s="104">
        <v>0.94541515611172999</v>
      </c>
      <c r="V43" s="104">
        <v>0.93014368677511206</v>
      </c>
      <c r="W43" s="104">
        <v>0.77614232316271603</v>
      </c>
      <c r="X43" s="104">
        <v>0.69049420519552196</v>
      </c>
      <c r="Y43" s="104">
        <v>1.1408101764748899</v>
      </c>
      <c r="Z43" s="104">
        <v>0.75701436029537805</v>
      </c>
      <c r="AA43" s="104">
        <v>0.58193016453241997</v>
      </c>
      <c r="AB43" s="104">
        <v>1.2909294189513401</v>
      </c>
      <c r="AC43" s="104">
        <v>1.2851970505252299</v>
      </c>
      <c r="AD43" s="104">
        <v>1.1326165974845801</v>
      </c>
      <c r="AE43" s="104">
        <v>0.77698911971979301</v>
      </c>
      <c r="AF43" s="104">
        <v>0.63307182297097297</v>
      </c>
      <c r="AG43" s="104">
        <v>1.3665752402189799</v>
      </c>
      <c r="AH43" s="104">
        <v>1.1242649140737699</v>
      </c>
      <c r="AI43" s="104">
        <v>1.21410535504141</v>
      </c>
      <c r="AL43" s="90"/>
      <c r="AM43" s="90"/>
      <c r="AO43" s="118"/>
    </row>
    <row r="44" spans="1:41" s="117" customFormat="1" x14ac:dyDescent="0.25">
      <c r="A44" s="114"/>
      <c r="B44" s="115"/>
      <c r="C44" s="116"/>
      <c r="D44" s="116"/>
      <c r="E44" s="103">
        <v>3.2222175144059002</v>
      </c>
      <c r="F44" s="103">
        <v>2.1761506186399999</v>
      </c>
      <c r="G44" s="104">
        <v>1.90584386200978</v>
      </c>
      <c r="H44" s="104">
        <v>2.3724588531507398</v>
      </c>
      <c r="I44" s="104">
        <v>3.0864858471813101</v>
      </c>
      <c r="J44" s="104">
        <v>2.4536960492278599</v>
      </c>
      <c r="K44" s="104">
        <v>3.1258569631064899</v>
      </c>
      <c r="L44" s="104">
        <v>1.86572877180994</v>
      </c>
      <c r="M44" s="104">
        <v>3.31974701334947</v>
      </c>
      <c r="N44" s="104">
        <v>2.1226327391234099</v>
      </c>
      <c r="O44" s="104">
        <v>2.9658966767731298</v>
      </c>
      <c r="P44" s="104">
        <v>2.4835415362091502</v>
      </c>
      <c r="Q44" s="104">
        <v>1.5259095566774501</v>
      </c>
      <c r="R44" s="104">
        <v>1.9542192507078699</v>
      </c>
      <c r="S44" s="104">
        <v>2.2765129748644299</v>
      </c>
      <c r="T44" s="104">
        <v>3.2849409632111102</v>
      </c>
      <c r="U44" s="104">
        <v>2.3354386427082399</v>
      </c>
      <c r="V44" s="104">
        <v>2.2538402241664501</v>
      </c>
      <c r="W44" s="104">
        <v>1.89881089978525</v>
      </c>
      <c r="X44" s="104">
        <v>1.7088592381113801</v>
      </c>
      <c r="Y44" s="104">
        <v>2.7461930324250199</v>
      </c>
      <c r="Z44" s="104">
        <v>1.8222003273056899</v>
      </c>
      <c r="AA44" s="104">
        <v>1.42569656938186</v>
      </c>
      <c r="AB44" s="104">
        <v>3.1017656354616401</v>
      </c>
      <c r="AC44" s="104">
        <v>3.0665817091664</v>
      </c>
      <c r="AD44" s="104">
        <v>2.6728755984237602</v>
      </c>
      <c r="AE44" s="104">
        <v>1.83840246986316</v>
      </c>
      <c r="AF44" s="104">
        <v>1.5184941568463499</v>
      </c>
      <c r="AG44" s="104">
        <v>3.2354165698009698</v>
      </c>
      <c r="AH44" s="104">
        <v>2.7001272235073501</v>
      </c>
      <c r="AI44" s="104">
        <v>2.9557158433091999</v>
      </c>
      <c r="AL44" s="90"/>
      <c r="AM44" s="90"/>
      <c r="AO44" s="118"/>
    </row>
    <row r="45" spans="1:41" s="33" customFormat="1" x14ac:dyDescent="0.25">
      <c r="A45" s="33" t="s">
        <v>43</v>
      </c>
      <c r="B45" s="37" t="s">
        <v>69</v>
      </c>
      <c r="C45" s="35" t="s">
        <v>58</v>
      </c>
      <c r="D45" s="35" t="s">
        <v>61</v>
      </c>
      <c r="E45" s="19">
        <v>0.86630914220666</v>
      </c>
      <c r="F45" s="19">
        <v>1.50688070999936</v>
      </c>
      <c r="G45" s="20">
        <v>1.5210411282332399</v>
      </c>
      <c r="H45" s="20">
        <v>1.5167836325609001</v>
      </c>
      <c r="I45" s="57">
        <v>1.3907413654451199</v>
      </c>
      <c r="J45" s="20">
        <v>1.0265752499993599</v>
      </c>
      <c r="K45" s="20">
        <v>1.45559016174636</v>
      </c>
      <c r="L45" s="20">
        <v>1.39580642248554</v>
      </c>
      <c r="M45" s="20">
        <v>1.70121059665742</v>
      </c>
      <c r="N45" s="20">
        <v>1.38729372223301</v>
      </c>
      <c r="O45" s="20">
        <v>1.6252522549317401</v>
      </c>
      <c r="P45" s="20">
        <v>1.7138321057947501</v>
      </c>
      <c r="Q45" s="20">
        <v>1.4660301188973699</v>
      </c>
      <c r="R45" s="20">
        <v>1.2832371336333901</v>
      </c>
      <c r="S45" s="20">
        <v>1.6615121242717099</v>
      </c>
      <c r="T45" s="20">
        <v>2.03413543298843</v>
      </c>
      <c r="U45" s="20">
        <v>1.6553340550176301</v>
      </c>
      <c r="V45" s="20">
        <v>1.87508390935696</v>
      </c>
      <c r="W45" s="20">
        <v>1.44713948131867</v>
      </c>
      <c r="X45" s="20">
        <v>0.93039486588625697</v>
      </c>
      <c r="Y45" s="20">
        <v>1.5267181270819199</v>
      </c>
      <c r="Z45" s="20">
        <v>1.34644618465801</v>
      </c>
      <c r="AA45" s="20">
        <v>1.15217942334975</v>
      </c>
      <c r="AB45" s="20">
        <v>1.7355636934732801</v>
      </c>
      <c r="AC45" s="20">
        <v>1.6771620524428501</v>
      </c>
      <c r="AD45" s="20">
        <v>1.65516545239214</v>
      </c>
      <c r="AE45" s="20">
        <v>1.45926831710559</v>
      </c>
      <c r="AF45" s="20">
        <v>1.17555881996805</v>
      </c>
      <c r="AG45" s="20">
        <v>1.46174820804829</v>
      </c>
      <c r="AH45" s="20">
        <v>1.28881963972868</v>
      </c>
      <c r="AI45" s="20">
        <v>1.7658303542939</v>
      </c>
      <c r="AK45" s="21">
        <f>(reproductie!AI45-AVERAGE(reproductie!Y45:AH45))/STDEV(reproductie!Y45:AH45)</f>
        <v>1.5433297261970869</v>
      </c>
      <c r="AL45" s="21">
        <f>AVERAGE(G45:AI45)</f>
        <v>1.494188070137942</v>
      </c>
      <c r="AM45" s="21">
        <f>STDEV(G45:AI45)</f>
        <v>0.24601846029646995</v>
      </c>
      <c r="AN45" s="53"/>
      <c r="AO45" s="75" t="s">
        <v>16</v>
      </c>
    </row>
    <row r="46" spans="1:41" x14ac:dyDescent="0.25">
      <c r="A46" s="151" t="s">
        <v>138</v>
      </c>
      <c r="B46" s="17"/>
      <c r="C46" s="18"/>
      <c r="D46" s="18"/>
      <c r="E46" s="19">
        <v>0.49457504655178203</v>
      </c>
      <c r="F46" s="19">
        <v>0.99943376747314105</v>
      </c>
      <c r="G46" s="20">
        <v>1.0688488776713301</v>
      </c>
      <c r="H46" s="20">
        <v>1.1260094297849801</v>
      </c>
      <c r="I46" s="20">
        <v>1.04615110217147</v>
      </c>
      <c r="J46" s="20">
        <v>0.73403248053842196</v>
      </c>
      <c r="K46" s="20">
        <v>1.0567405479343199</v>
      </c>
      <c r="L46" s="20">
        <v>1.0086871090440099</v>
      </c>
      <c r="M46" s="20">
        <v>1.2733422877160201</v>
      </c>
      <c r="N46" s="20">
        <v>1.0598999691561799</v>
      </c>
      <c r="O46" s="20">
        <v>1.2561400628149899</v>
      </c>
      <c r="P46" s="20">
        <v>1.2846890891340901</v>
      </c>
      <c r="Q46" s="20">
        <v>1.0688637808556101</v>
      </c>
      <c r="R46" s="20">
        <v>0.95489968746821496</v>
      </c>
      <c r="S46" s="20">
        <v>1.2588667914838501</v>
      </c>
      <c r="T46" s="20">
        <v>1.5330725805618901</v>
      </c>
      <c r="U46" s="20">
        <v>1.2521135896165401</v>
      </c>
      <c r="V46" s="20">
        <v>1.4386917018057499</v>
      </c>
      <c r="W46" s="20">
        <v>1.11578657346128</v>
      </c>
      <c r="X46" s="20">
        <v>0.71175192035483303</v>
      </c>
      <c r="Y46" s="20">
        <v>1.17450402379712</v>
      </c>
      <c r="Z46" s="20">
        <v>1.03288430450246</v>
      </c>
      <c r="AA46" s="20">
        <v>0.88228920848269499</v>
      </c>
      <c r="AB46" s="20">
        <v>1.33364397076425</v>
      </c>
      <c r="AC46" s="20">
        <v>1.25667261948993</v>
      </c>
      <c r="AD46" s="20">
        <v>1.27752089788293</v>
      </c>
      <c r="AE46" s="20">
        <v>1.1207474867079501</v>
      </c>
      <c r="AF46" s="20">
        <v>0.89765008615323705</v>
      </c>
      <c r="AG46" s="20">
        <v>1.12026715598494</v>
      </c>
      <c r="AH46" s="20">
        <v>0.99263430160923705</v>
      </c>
      <c r="AI46" s="20">
        <v>1.3574566512458699</v>
      </c>
      <c r="AL46" s="28"/>
      <c r="AM46" s="28"/>
      <c r="AO46" s="74"/>
    </row>
    <row r="47" spans="1:41" x14ac:dyDescent="0.25">
      <c r="B47" s="17"/>
      <c r="C47" s="18"/>
      <c r="D47" s="18"/>
      <c r="E47" s="19">
        <v>1.5371205048344301</v>
      </c>
      <c r="F47" s="19">
        <v>2.2935446262961601</v>
      </c>
      <c r="G47" s="20">
        <v>2.1736273686801701</v>
      </c>
      <c r="H47" s="20">
        <v>2.0498426607966498</v>
      </c>
      <c r="I47" s="20">
        <v>1.85364960457349</v>
      </c>
      <c r="J47" s="20">
        <v>1.4391505346292801</v>
      </c>
      <c r="K47" s="20">
        <v>2.0122037688923902</v>
      </c>
      <c r="L47" s="20">
        <v>1.93858154269269</v>
      </c>
      <c r="M47" s="20">
        <v>2.2804688132069502</v>
      </c>
      <c r="N47" s="20">
        <v>1.8203056127680299</v>
      </c>
      <c r="O47" s="20">
        <v>2.1084130013264502</v>
      </c>
      <c r="P47" s="20">
        <v>2.2934521322454899</v>
      </c>
      <c r="Q47" s="20">
        <v>2.0176752951942998</v>
      </c>
      <c r="R47" s="20">
        <v>1.7287999609915401</v>
      </c>
      <c r="S47" s="20">
        <v>2.1992439539600501</v>
      </c>
      <c r="T47" s="20">
        <v>2.70802327397428</v>
      </c>
      <c r="U47" s="20">
        <v>2.19474467785514</v>
      </c>
      <c r="V47" s="20">
        <v>2.4517233567599099</v>
      </c>
      <c r="W47" s="20">
        <v>1.88183708323189</v>
      </c>
      <c r="X47" s="20">
        <v>1.2182946267287</v>
      </c>
      <c r="Y47" s="20">
        <v>1.98954589975359</v>
      </c>
      <c r="Z47" s="20">
        <v>1.7593469195034299</v>
      </c>
      <c r="AA47" s="20">
        <v>1.5078513708452801</v>
      </c>
      <c r="AB47" s="20">
        <v>2.26504386094483</v>
      </c>
      <c r="AC47" s="20">
        <v>2.2461584855028001</v>
      </c>
      <c r="AD47" s="20">
        <v>2.15021509889523</v>
      </c>
      <c r="AE47" s="20">
        <v>1.9049724792356799</v>
      </c>
      <c r="AF47" s="20">
        <v>1.5429259800188</v>
      </c>
      <c r="AG47" s="20">
        <v>1.9123700817149001</v>
      </c>
      <c r="AH47" s="20">
        <v>1.6773445427551601</v>
      </c>
      <c r="AI47" s="20">
        <v>2.30356040984076</v>
      </c>
      <c r="AL47" s="28"/>
      <c r="AM47" s="28"/>
      <c r="AO47" s="74"/>
    </row>
    <row r="48" spans="1:41" s="90" customFormat="1" x14ac:dyDescent="0.25">
      <c r="A48" s="90" t="s">
        <v>44</v>
      </c>
      <c r="B48" s="89" t="s">
        <v>69</v>
      </c>
      <c r="C48" s="102" t="s">
        <v>57</v>
      </c>
      <c r="D48" s="102" t="s">
        <v>59</v>
      </c>
      <c r="E48" s="103">
        <v>0.75008955001256905</v>
      </c>
      <c r="F48" s="103">
        <v>1.68059301633</v>
      </c>
      <c r="G48" s="104">
        <v>1.4987282333014</v>
      </c>
      <c r="H48" s="104">
        <v>1.19835642970418</v>
      </c>
      <c r="I48" s="104">
        <v>1.33762151034585</v>
      </c>
      <c r="J48" s="104">
        <v>1.31038568314089</v>
      </c>
      <c r="K48" s="104">
        <v>1.0791501593172601</v>
      </c>
      <c r="L48" s="104">
        <v>1.01633921941417</v>
      </c>
      <c r="M48" s="104">
        <v>1.36520656487779</v>
      </c>
      <c r="N48" s="104">
        <v>1.2245958143766</v>
      </c>
      <c r="O48" s="104">
        <v>1.2482032069807301</v>
      </c>
      <c r="P48" s="104">
        <v>1.14184747285821</v>
      </c>
      <c r="Q48" s="104">
        <v>1.1532418409162799</v>
      </c>
      <c r="R48" s="104">
        <v>0.84938977185833597</v>
      </c>
      <c r="S48" s="104">
        <v>1.0240542404341599</v>
      </c>
      <c r="T48" s="104">
        <v>1.4382592263648999</v>
      </c>
      <c r="U48" s="104">
        <v>0.90283305522460899</v>
      </c>
      <c r="V48" s="104">
        <v>0.93242531046808497</v>
      </c>
      <c r="W48" s="104">
        <v>1.1648419048052601</v>
      </c>
      <c r="X48" s="104">
        <v>1.1560011650128399</v>
      </c>
      <c r="Y48" s="104">
        <v>0.97549444240008798</v>
      </c>
      <c r="Z48" s="104">
        <v>1.2190578485024699</v>
      </c>
      <c r="AA48" s="104">
        <v>0.878656928670976</v>
      </c>
      <c r="AB48" s="104">
        <v>0.85523126674588201</v>
      </c>
      <c r="AC48" s="104">
        <v>1.3091240482211901</v>
      </c>
      <c r="AD48" s="104">
        <v>1.1217853748200699</v>
      </c>
      <c r="AE48" s="104">
        <v>0.87898042699466306</v>
      </c>
      <c r="AF48" s="104">
        <v>0.73472987462704797</v>
      </c>
      <c r="AG48" s="104">
        <v>1.13269528043485</v>
      </c>
      <c r="AH48" s="104">
        <v>0.64268492512709396</v>
      </c>
      <c r="AI48" s="104">
        <v>1.16329054728845</v>
      </c>
      <c r="AK48" s="105">
        <f>(reproductie!AI48-AVERAGE(reproductie!Y48:AH48))/STDEV(reproductie!Y48:AH48)</f>
        <v>0.87376801114397751</v>
      </c>
      <c r="AL48" s="105">
        <f>AVERAGE(G48:AI48)</f>
        <v>1.101834888732218</v>
      </c>
      <c r="AM48" s="105">
        <f>STDEV(G48:AI48)</f>
        <v>0.20922394977080436</v>
      </c>
      <c r="AN48" s="132"/>
      <c r="AO48" s="107" t="s">
        <v>17</v>
      </c>
    </row>
    <row r="49" spans="1:41" s="114" customFormat="1" x14ac:dyDescent="0.25">
      <c r="A49" s="154" t="s">
        <v>137</v>
      </c>
      <c r="B49" s="115"/>
      <c r="C49" s="116"/>
      <c r="D49" s="116"/>
      <c r="E49" s="103">
        <v>0.55156869915954398</v>
      </c>
      <c r="F49" s="103">
        <v>1.2667757707027101</v>
      </c>
      <c r="G49" s="104">
        <v>1.14040799166338</v>
      </c>
      <c r="H49" s="104">
        <v>0.91225494665687801</v>
      </c>
      <c r="I49" s="104">
        <v>1.01912442987554</v>
      </c>
      <c r="J49" s="104">
        <v>1.0088165767747499</v>
      </c>
      <c r="K49" s="104">
        <v>0.82791419630051299</v>
      </c>
      <c r="L49" s="104">
        <v>0.77033854360234899</v>
      </c>
      <c r="M49" s="104">
        <v>1.03944342896737</v>
      </c>
      <c r="N49" s="104">
        <v>0.94318153505829805</v>
      </c>
      <c r="O49" s="104">
        <v>0.96254704238325395</v>
      </c>
      <c r="P49" s="104">
        <v>0.88314780395244996</v>
      </c>
      <c r="Q49" s="104">
        <v>0.88083930053287496</v>
      </c>
      <c r="R49" s="104">
        <v>0.63897562717986001</v>
      </c>
      <c r="S49" s="104">
        <v>0.77980904638769</v>
      </c>
      <c r="T49" s="104">
        <v>1.10543889923496</v>
      </c>
      <c r="U49" s="104">
        <v>0.68685816238599295</v>
      </c>
      <c r="V49" s="104">
        <v>0.70819077254751195</v>
      </c>
      <c r="W49" s="104">
        <v>0.88999104556189701</v>
      </c>
      <c r="X49" s="104">
        <v>0.87656192162351698</v>
      </c>
      <c r="Y49" s="104">
        <v>0.73267326326392201</v>
      </c>
      <c r="Z49" s="104">
        <v>0.91525369815617597</v>
      </c>
      <c r="AA49" s="104">
        <v>0.66015161984889004</v>
      </c>
      <c r="AB49" s="104">
        <v>0.64083157955743597</v>
      </c>
      <c r="AC49" s="104">
        <v>0.96932082408144105</v>
      </c>
      <c r="AD49" s="104">
        <v>0.82649768757450603</v>
      </c>
      <c r="AE49" s="104">
        <v>0.64771490613360505</v>
      </c>
      <c r="AF49" s="104">
        <v>0.52842971422037799</v>
      </c>
      <c r="AG49" s="104">
        <v>0.82365891198064001</v>
      </c>
      <c r="AH49" s="104">
        <v>0.453016931751062</v>
      </c>
      <c r="AI49" s="104">
        <v>0.82115045193800096</v>
      </c>
      <c r="AO49" s="118"/>
    </row>
    <row r="50" spans="1:41" s="114" customFormat="1" x14ac:dyDescent="0.25">
      <c r="B50" s="115"/>
      <c r="C50" s="116"/>
      <c r="D50" s="116"/>
      <c r="E50" s="103">
        <v>1.02077855159235</v>
      </c>
      <c r="F50" s="103">
        <v>2.2339980843657798</v>
      </c>
      <c r="G50" s="104">
        <v>1.9723724517540999</v>
      </c>
      <c r="H50" s="104">
        <v>1.57598203109512</v>
      </c>
      <c r="I50" s="104">
        <v>1.7578522323439201</v>
      </c>
      <c r="J50" s="104">
        <v>1.70400862121871</v>
      </c>
      <c r="K50" s="104">
        <v>1.4077554623041399</v>
      </c>
      <c r="L50" s="104">
        <v>1.3418279047630099</v>
      </c>
      <c r="M50" s="104">
        <v>1.79544287666933</v>
      </c>
      <c r="N50" s="104">
        <v>1.5913911684283299</v>
      </c>
      <c r="O50" s="104">
        <v>1.61989621710658</v>
      </c>
      <c r="P50" s="104">
        <v>1.47719591081205</v>
      </c>
      <c r="Q50" s="104">
        <v>1.51069753356158</v>
      </c>
      <c r="R50" s="104">
        <v>1.1289837542840699</v>
      </c>
      <c r="S50" s="104">
        <v>1.34541092857718</v>
      </c>
      <c r="T50" s="104">
        <v>1.8733659753972001</v>
      </c>
      <c r="U50" s="104">
        <v>1.18708188792337</v>
      </c>
      <c r="V50" s="104">
        <v>1.2279608351422999</v>
      </c>
      <c r="W50" s="104">
        <v>1.52591294990686</v>
      </c>
      <c r="X50" s="104">
        <v>1.5257682560219601</v>
      </c>
      <c r="Y50" s="104">
        <v>1.29933920858824</v>
      </c>
      <c r="Z50" s="104">
        <v>1.62510360122665</v>
      </c>
      <c r="AA50" s="104">
        <v>1.16974810367989</v>
      </c>
      <c r="AB50" s="104">
        <v>1.1416047566116001</v>
      </c>
      <c r="AC50" s="104">
        <v>1.7708526914501299</v>
      </c>
      <c r="AD50" s="104">
        <v>1.5239351655876801</v>
      </c>
      <c r="AE50" s="104">
        <v>1.19260260489674</v>
      </c>
      <c r="AF50" s="104">
        <v>1.02011382139677</v>
      </c>
      <c r="AG50" s="104">
        <v>1.55892015454772</v>
      </c>
      <c r="AH50" s="104">
        <v>0.90912779631776697</v>
      </c>
      <c r="AI50" s="104">
        <v>1.6506047564526201</v>
      </c>
      <c r="AO50" s="118"/>
    </row>
    <row r="51" spans="1:41" x14ac:dyDescent="0.25">
      <c r="A51" s="13" t="s">
        <v>45</v>
      </c>
      <c r="B51" s="14" t="s">
        <v>69</v>
      </c>
      <c r="C51" s="18" t="s">
        <v>59</v>
      </c>
      <c r="D51" s="18" t="s">
        <v>60</v>
      </c>
      <c r="E51" s="19"/>
      <c r="F51" s="19">
        <v>2.47165487359652</v>
      </c>
      <c r="G51" s="20">
        <v>1.9265620467120399</v>
      </c>
      <c r="H51" s="20">
        <v>2.59114838241064</v>
      </c>
      <c r="I51" s="20">
        <v>0.78381513260462599</v>
      </c>
      <c r="J51" s="20">
        <v>0.98313130703227802</v>
      </c>
      <c r="K51" s="20">
        <v>0.93107580409589197</v>
      </c>
      <c r="L51" s="20">
        <v>1.1501861712146</v>
      </c>
      <c r="M51" s="20">
        <v>1.8324020599172499</v>
      </c>
      <c r="N51" s="20">
        <v>3.4845086905817002</v>
      </c>
      <c r="O51" s="20">
        <v>3.33093031089544</v>
      </c>
      <c r="P51" s="20">
        <v>4.5529395287594099</v>
      </c>
      <c r="Q51" s="20">
        <v>1.93665761918311</v>
      </c>
      <c r="R51" s="20">
        <v>2.1211720668566199</v>
      </c>
      <c r="S51" s="20">
        <v>3.2078581368317698</v>
      </c>
      <c r="T51" s="20">
        <v>3.0759067967521299</v>
      </c>
      <c r="U51" s="20">
        <v>3.6907219333952401</v>
      </c>
      <c r="V51" s="20">
        <v>2.0730702837420498</v>
      </c>
      <c r="W51" s="20">
        <v>4.2951158816701902</v>
      </c>
      <c r="X51" s="20">
        <v>2.0111774441936898</v>
      </c>
      <c r="Y51" s="20">
        <v>1.9681099741196699</v>
      </c>
      <c r="Z51" s="20">
        <v>2.3898708308117</v>
      </c>
      <c r="AA51" s="20">
        <v>1.4803194475049499</v>
      </c>
      <c r="AB51" s="20">
        <v>3.2551119544673299</v>
      </c>
      <c r="AC51" s="20">
        <v>2.8814496825028</v>
      </c>
      <c r="AD51" s="20">
        <v>2.82511881766685</v>
      </c>
      <c r="AE51" s="20">
        <v>1.45070074100818</v>
      </c>
      <c r="AF51" s="20">
        <v>1.8794025257756699</v>
      </c>
      <c r="AG51" s="20">
        <v>3.0035641617684199</v>
      </c>
      <c r="AH51" s="20">
        <v>1.46338153775177</v>
      </c>
      <c r="AI51" s="20">
        <v>2.7274610981368701</v>
      </c>
      <c r="AK51" s="21">
        <f>(reproductie!AI51-AVERAGE(reproductie!Y51:AH51))/STDEV(reproductie!Y51:AH51)</f>
        <v>0.66951133267067886</v>
      </c>
      <c r="AL51" s="21">
        <f>AVERAGE(G51:AI51)</f>
        <v>2.3897541506332027</v>
      </c>
      <c r="AM51" s="21">
        <f>STDEV(G51:AI51)</f>
        <v>0.98582165567968183</v>
      </c>
      <c r="AN51" s="53"/>
      <c r="AO51" s="74" t="s">
        <v>18</v>
      </c>
    </row>
    <row r="52" spans="1:41" x14ac:dyDescent="0.25">
      <c r="A52" s="151" t="s">
        <v>141</v>
      </c>
      <c r="B52" s="17"/>
      <c r="C52" s="18"/>
      <c r="D52" s="18"/>
      <c r="E52" s="19"/>
      <c r="F52" s="19">
        <v>0.90350327619854298</v>
      </c>
      <c r="G52" s="20">
        <v>0.96070737825579</v>
      </c>
      <c r="H52" s="20">
        <v>1.0480671737120499</v>
      </c>
      <c r="I52" s="20">
        <v>0.2370855054596</v>
      </c>
      <c r="J52" s="20">
        <v>0.46484284418636601</v>
      </c>
      <c r="K52" s="20">
        <v>0.46762743985718802</v>
      </c>
      <c r="L52" s="20">
        <v>0.52196938340684396</v>
      </c>
      <c r="M52" s="20">
        <v>0.61958444958462</v>
      </c>
      <c r="N52" s="20">
        <v>2.0682176916388402</v>
      </c>
      <c r="O52" s="20">
        <v>2.03539933696571</v>
      </c>
      <c r="P52" s="20">
        <v>2.15097658953405</v>
      </c>
      <c r="Q52" s="20">
        <v>1.1109844201839401</v>
      </c>
      <c r="R52" s="20">
        <v>1.1887163002238801</v>
      </c>
      <c r="S52" s="20">
        <v>1.9795289765125601</v>
      </c>
      <c r="T52" s="20">
        <v>1.8632072057079201</v>
      </c>
      <c r="U52" s="20">
        <v>2.06292687677999</v>
      </c>
      <c r="V52" s="20">
        <v>0.85206391789248104</v>
      </c>
      <c r="W52" s="20">
        <v>2.1137920247842601</v>
      </c>
      <c r="X52" s="20">
        <v>1.2200147322247199</v>
      </c>
      <c r="Y52" s="20">
        <v>1.2348622244076699</v>
      </c>
      <c r="Z52" s="20">
        <v>1.4197958204555801</v>
      </c>
      <c r="AA52" s="20">
        <v>0.85299865252481799</v>
      </c>
      <c r="AB52" s="20">
        <v>2.1477173951350599</v>
      </c>
      <c r="AC52" s="20">
        <v>1.7382650388327301</v>
      </c>
      <c r="AD52" s="20">
        <v>1.8500160409361499</v>
      </c>
      <c r="AE52" s="20">
        <v>0.963617984797833</v>
      </c>
      <c r="AF52" s="20">
        <v>1.13445527705311</v>
      </c>
      <c r="AG52" s="20">
        <v>1.8603316642772301</v>
      </c>
      <c r="AH52" s="20">
        <v>0.90181359136813499</v>
      </c>
      <c r="AI52" s="20">
        <v>1.61127483088003</v>
      </c>
      <c r="AL52" s="30"/>
      <c r="AM52" s="30"/>
      <c r="AO52" s="74"/>
    </row>
    <row r="53" spans="1:41" x14ac:dyDescent="0.25">
      <c r="B53" s="17"/>
      <c r="C53" s="18"/>
      <c r="D53" s="18"/>
      <c r="E53" s="19"/>
      <c r="F53" s="19">
        <v>7.5940170799732902</v>
      </c>
      <c r="G53" s="20">
        <v>4.0219222555213996</v>
      </c>
      <c r="H53" s="20">
        <v>7.1999130228596497</v>
      </c>
      <c r="I53" s="20">
        <v>2.4993132247305798</v>
      </c>
      <c r="J53" s="20">
        <v>2.0670863785905498</v>
      </c>
      <c r="K53" s="20">
        <v>1.8472537501666899</v>
      </c>
      <c r="L53" s="20">
        <v>2.5485712803174398</v>
      </c>
      <c r="M53" s="20">
        <v>5.7875686743847803</v>
      </c>
      <c r="N53" s="20">
        <v>6.1395085665216396</v>
      </c>
      <c r="O53" s="20">
        <v>5.6532473605114602</v>
      </c>
      <c r="P53" s="20">
        <v>10.9393790753006</v>
      </c>
      <c r="Q53" s="20">
        <v>3.4751327660659599</v>
      </c>
      <c r="R53" s="20">
        <v>3.9080807566317302</v>
      </c>
      <c r="S53" s="20">
        <v>5.3745369408439103</v>
      </c>
      <c r="T53" s="20">
        <v>5.2446616388876697</v>
      </c>
      <c r="U53" s="20">
        <v>6.9476836749730797</v>
      </c>
      <c r="V53" s="20">
        <v>5.5363042808829999</v>
      </c>
      <c r="W53" s="20">
        <v>9.5983945031498994</v>
      </c>
      <c r="X53" s="20">
        <v>3.3939491383820402</v>
      </c>
      <c r="Y53" s="20">
        <v>3.1924617998268601</v>
      </c>
      <c r="Z53" s="20">
        <v>4.1417295036182598</v>
      </c>
      <c r="AA53" s="20">
        <v>2.5940000316404999</v>
      </c>
      <c r="AB53" s="20">
        <v>5.0166862291910101</v>
      </c>
      <c r="AC53" s="20">
        <v>4.9063611794355504</v>
      </c>
      <c r="AD53" s="20">
        <v>4.3866444154700099</v>
      </c>
      <c r="AE53" s="20">
        <v>2.19454007341976</v>
      </c>
      <c r="AF53" s="20">
        <v>3.1601986231808299</v>
      </c>
      <c r="AG53" s="20">
        <v>4.9670974866224098</v>
      </c>
      <c r="AH53" s="20">
        <v>2.3917659066164401</v>
      </c>
      <c r="AI53" s="20">
        <v>4.75446679160145</v>
      </c>
      <c r="AL53" s="30"/>
      <c r="AM53" s="30"/>
      <c r="AO53" s="74"/>
    </row>
    <row r="54" spans="1:41" s="90" customFormat="1" x14ac:dyDescent="0.25">
      <c r="A54" s="90" t="s">
        <v>48</v>
      </c>
      <c r="B54" s="89" t="s">
        <v>69</v>
      </c>
      <c r="C54" s="102" t="s">
        <v>59</v>
      </c>
      <c r="D54" s="102" t="s">
        <v>61</v>
      </c>
      <c r="E54" s="103">
        <v>7.7738416717482401</v>
      </c>
      <c r="F54" s="103">
        <v>13.5663260323761</v>
      </c>
      <c r="G54" s="104">
        <v>9.3923138960177006</v>
      </c>
      <c r="H54" s="104">
        <v>5.2037959703568397</v>
      </c>
      <c r="I54" s="104">
        <v>9.93149148760053</v>
      </c>
      <c r="J54" s="104">
        <v>4.5792434967359501</v>
      </c>
      <c r="K54" s="104">
        <v>9.2555261716577792</v>
      </c>
      <c r="L54" s="104">
        <v>6.20252777921334</v>
      </c>
      <c r="M54" s="104">
        <v>12.803379029501601</v>
      </c>
      <c r="N54" s="104">
        <v>6.55932622848478</v>
      </c>
      <c r="O54" s="104">
        <v>13.005363174066501</v>
      </c>
      <c r="P54" s="104">
        <v>10.298552372046</v>
      </c>
      <c r="Q54" s="104">
        <v>6.03890780142547</v>
      </c>
      <c r="R54" s="104">
        <v>8.6176514913601903</v>
      </c>
      <c r="S54" s="104">
        <v>8.8364617963635208</v>
      </c>
      <c r="T54" s="104">
        <v>10.8600843707042</v>
      </c>
      <c r="U54" s="104">
        <v>14.574169033387699</v>
      </c>
      <c r="V54" s="104">
        <v>11.346909267887501</v>
      </c>
      <c r="W54" s="104">
        <v>12.4211330801089</v>
      </c>
      <c r="X54" s="104">
        <v>6.46132913151959</v>
      </c>
      <c r="Y54" s="104">
        <v>8.8957664778316001</v>
      </c>
      <c r="Z54" s="104">
        <v>10.387233603274</v>
      </c>
      <c r="AA54" s="104">
        <v>5.3264863675586396</v>
      </c>
      <c r="AB54" s="104">
        <v>15.900086553009301</v>
      </c>
      <c r="AC54" s="104">
        <v>8.3283948077235408</v>
      </c>
      <c r="AD54" s="104">
        <v>22.378174899330698</v>
      </c>
      <c r="AE54" s="104">
        <v>6.8927453099998397</v>
      </c>
      <c r="AF54" s="104">
        <v>7.5862106864648702</v>
      </c>
      <c r="AG54" s="104">
        <v>15.019841736061901</v>
      </c>
      <c r="AH54" s="104">
        <v>9.6484440475097308</v>
      </c>
      <c r="AI54" s="104">
        <v>9.9066853484270805</v>
      </c>
      <c r="AK54" s="105">
        <f>(reproductie!AI54-AVERAGE(reproductie!Y54:AH54))/STDEV(reproductie!Y54:AH54)</f>
        <v>-0.2169117320066247</v>
      </c>
      <c r="AL54" s="105">
        <f>AVERAGE(G54:AI54)</f>
        <v>9.884766738469974</v>
      </c>
      <c r="AM54" s="105">
        <f>STDEV(G54:AI54)</f>
        <v>3.835150469392834</v>
      </c>
      <c r="AN54" s="132"/>
      <c r="AO54" s="107" t="s">
        <v>21</v>
      </c>
    </row>
    <row r="55" spans="1:41" s="90" customFormat="1" x14ac:dyDescent="0.25">
      <c r="A55" s="154" t="s">
        <v>132</v>
      </c>
      <c r="B55" s="101"/>
      <c r="C55" s="102"/>
      <c r="D55" s="102"/>
      <c r="E55" s="103">
        <v>2.6898220622810101</v>
      </c>
      <c r="F55" s="103">
        <v>5.9166406593087997</v>
      </c>
      <c r="G55" s="104">
        <v>4.8691663425534504</v>
      </c>
      <c r="H55" s="104">
        <v>2.7392846552553101</v>
      </c>
      <c r="I55" s="104">
        <v>5.21571813518191</v>
      </c>
      <c r="J55" s="104">
        <v>2.4696352692626098</v>
      </c>
      <c r="K55" s="104">
        <v>5.0508527029977799</v>
      </c>
      <c r="L55" s="104">
        <v>3.4051301411085499</v>
      </c>
      <c r="M55" s="104">
        <v>7.1700196873966098</v>
      </c>
      <c r="N55" s="104">
        <v>3.6963179848116101</v>
      </c>
      <c r="O55" s="104">
        <v>7.39732999615208</v>
      </c>
      <c r="P55" s="104">
        <v>5.9493009700056003</v>
      </c>
      <c r="Q55" s="104">
        <v>3.39423573123721</v>
      </c>
      <c r="R55" s="104">
        <v>4.9043769803041899</v>
      </c>
      <c r="S55" s="104">
        <v>5.0927863506658202</v>
      </c>
      <c r="T55" s="104">
        <v>6.1899410595382598</v>
      </c>
      <c r="U55" s="104">
        <v>8.5065184893432306</v>
      </c>
      <c r="V55" s="104">
        <v>6.4806952597480798</v>
      </c>
      <c r="W55" s="104">
        <v>7.1775345484146102</v>
      </c>
      <c r="X55" s="104">
        <v>3.7268310169807002</v>
      </c>
      <c r="Y55" s="104">
        <v>5.1819027750502604</v>
      </c>
      <c r="Z55" s="104">
        <v>5.9936695421592701</v>
      </c>
      <c r="AA55" s="104">
        <v>3.0142680771522898</v>
      </c>
      <c r="AB55" s="104">
        <v>9.2184257764861997</v>
      </c>
      <c r="AC55" s="104">
        <v>4.8012544822085097</v>
      </c>
      <c r="AD55" s="104">
        <v>13.017231180814401</v>
      </c>
      <c r="AE55" s="104">
        <v>4.0541128257851398</v>
      </c>
      <c r="AF55" s="104">
        <v>4.42498359663856</v>
      </c>
      <c r="AG55" s="104">
        <v>8.7471024381981799</v>
      </c>
      <c r="AH55" s="104">
        <v>5.6927284279646599</v>
      </c>
      <c r="AI55" s="104">
        <v>5.6774463599100002</v>
      </c>
      <c r="AL55" s="109"/>
      <c r="AM55" s="109"/>
      <c r="AO55" s="107"/>
    </row>
    <row r="56" spans="1:41" s="90" customFormat="1" x14ac:dyDescent="0.25">
      <c r="B56" s="101"/>
      <c r="C56" s="102"/>
      <c r="D56" s="102"/>
      <c r="E56" s="103">
        <v>26.798022845611499</v>
      </c>
      <c r="F56" s="103">
        <v>33.642794451771302</v>
      </c>
      <c r="G56" s="104">
        <v>19.079208429683899</v>
      </c>
      <c r="H56" s="104">
        <v>10.4065478060846</v>
      </c>
      <c r="I56" s="104">
        <v>19.957351361774901</v>
      </c>
      <c r="J56" s="104">
        <v>8.9372053314457904</v>
      </c>
      <c r="K56" s="104">
        <v>17.917314816399902</v>
      </c>
      <c r="L56" s="104">
        <v>11.92922710525</v>
      </c>
      <c r="M56" s="104">
        <v>24.238594682856601</v>
      </c>
      <c r="N56" s="104">
        <v>12.333376091167301</v>
      </c>
      <c r="O56" s="104">
        <v>24.292809551767998</v>
      </c>
      <c r="P56" s="104">
        <v>18.986748063378201</v>
      </c>
      <c r="Q56" s="104">
        <v>11.3829830224473</v>
      </c>
      <c r="R56" s="104">
        <v>16.0775475973699</v>
      </c>
      <c r="S56" s="104">
        <v>16.312982322737898</v>
      </c>
      <c r="T56" s="104">
        <v>20.241058176412601</v>
      </c>
      <c r="U56" s="104">
        <v>26.630746878859899</v>
      </c>
      <c r="V56" s="104">
        <v>21.113193773208401</v>
      </c>
      <c r="W56" s="104">
        <v>22.888277986077899</v>
      </c>
      <c r="X56" s="104">
        <v>11.912729295194699</v>
      </c>
      <c r="Y56" s="104">
        <v>16.273022508715702</v>
      </c>
      <c r="Z56" s="104">
        <v>19.153171641159201</v>
      </c>
      <c r="AA56" s="104">
        <v>9.9775778947130291</v>
      </c>
      <c r="AB56" s="104">
        <v>29.2218999735301</v>
      </c>
      <c r="AC56" s="104">
        <v>15.373374592826201</v>
      </c>
      <c r="AD56" s="104">
        <v>41.0129430468386</v>
      </c>
      <c r="AE56" s="104">
        <v>12.507816497859601</v>
      </c>
      <c r="AF56" s="104">
        <v>13.863948574304301</v>
      </c>
      <c r="AG56" s="104">
        <v>27.496814490539599</v>
      </c>
      <c r="AH56" s="104">
        <v>17.472781860542501</v>
      </c>
      <c r="AI56" s="104">
        <v>18.379322535886601</v>
      </c>
      <c r="AL56" s="109"/>
      <c r="AM56" s="109"/>
      <c r="AO56" s="107"/>
    </row>
    <row r="57" spans="1:41" x14ac:dyDescent="0.25">
      <c r="A57" s="13" t="s">
        <v>49</v>
      </c>
      <c r="B57" s="14" t="s">
        <v>69</v>
      </c>
      <c r="C57" s="18" t="s">
        <v>59</v>
      </c>
      <c r="D57" s="18" t="s">
        <v>61</v>
      </c>
      <c r="E57" s="19">
        <v>4.2891348882205103</v>
      </c>
      <c r="F57" s="19">
        <v>9.0365202884279991</v>
      </c>
      <c r="G57" s="20">
        <v>5.2901562646108999</v>
      </c>
      <c r="H57" s="20">
        <v>4.8505007153009503</v>
      </c>
      <c r="I57" s="20">
        <v>7.4776448846804602</v>
      </c>
      <c r="J57" s="20">
        <v>5.2152282137338402</v>
      </c>
      <c r="K57" s="20">
        <v>7.3414338095554701</v>
      </c>
      <c r="L57" s="20">
        <v>4.0408797862661698</v>
      </c>
      <c r="M57" s="20">
        <v>7.5411292400366898</v>
      </c>
      <c r="N57" s="20">
        <v>6.6695153993673397</v>
      </c>
      <c r="O57" s="20">
        <v>7.0253913276560596</v>
      </c>
      <c r="P57" s="20">
        <v>6.4106928353539496</v>
      </c>
      <c r="Q57" s="20">
        <v>4.3929059490870799</v>
      </c>
      <c r="R57" s="20">
        <v>5.5957464957345602</v>
      </c>
      <c r="S57" s="20">
        <v>4.8263802699860996</v>
      </c>
      <c r="T57" s="20">
        <v>7.3499041584484601</v>
      </c>
      <c r="U57" s="20">
        <v>8.8599138244880002</v>
      </c>
      <c r="V57" s="20">
        <v>6.8051788256089099</v>
      </c>
      <c r="W57" s="20">
        <v>6.7764439299015899</v>
      </c>
      <c r="X57" s="20">
        <v>4.5452180362143402</v>
      </c>
      <c r="Y57" s="20">
        <v>7.2920321381006499</v>
      </c>
      <c r="Z57" s="20">
        <v>3.92749196632756</v>
      </c>
      <c r="AA57" s="20">
        <v>4.3090751206106797</v>
      </c>
      <c r="AB57" s="20">
        <v>8.9146378571684206</v>
      </c>
      <c r="AC57" s="20">
        <v>6.2016874373692499</v>
      </c>
      <c r="AD57" s="20">
        <v>9.8142395105509905</v>
      </c>
      <c r="AE57" s="20">
        <v>5.8516435723103504</v>
      </c>
      <c r="AF57" s="20">
        <v>4.9020940773820501</v>
      </c>
      <c r="AG57" s="20">
        <v>10.8273617075236</v>
      </c>
      <c r="AH57" s="20">
        <v>5.3857572385644401</v>
      </c>
      <c r="AI57" s="20">
        <v>7.1447118188560204</v>
      </c>
      <c r="AK57" s="21">
        <f>(reproductie!AI57-AVERAGE(reproductie!Y57:AH57))/STDEV(reproductie!Y57:AH57)</f>
        <v>0.16842257994162041</v>
      </c>
      <c r="AL57" s="21">
        <f>AVERAGE(G57:AI57)</f>
        <v>6.3994826348549969</v>
      </c>
      <c r="AM57" s="21">
        <f>STDEV(G57:AI57)</f>
        <v>1.7453671736869245</v>
      </c>
      <c r="AN57" s="53"/>
      <c r="AO57" s="74" t="s">
        <v>22</v>
      </c>
    </row>
    <row r="58" spans="1:41" x14ac:dyDescent="0.25">
      <c r="A58" s="151" t="s">
        <v>133</v>
      </c>
      <c r="B58" s="17"/>
      <c r="C58" s="18"/>
      <c r="D58" s="18"/>
      <c r="E58" s="19">
        <v>1.4820056961516099</v>
      </c>
      <c r="F58" s="19">
        <v>4.5128925756629101</v>
      </c>
      <c r="G58" s="20">
        <v>3.0008357237738101</v>
      </c>
      <c r="H58" s="20">
        <v>2.7002016610325099</v>
      </c>
      <c r="I58" s="20">
        <v>4.1375104105675202</v>
      </c>
      <c r="J58" s="20">
        <v>2.9500218220905001</v>
      </c>
      <c r="K58" s="20">
        <v>4.1872057881384404</v>
      </c>
      <c r="L58" s="20">
        <v>2.3093142830084799</v>
      </c>
      <c r="M58" s="20">
        <v>4.3231039329234298</v>
      </c>
      <c r="N58" s="20">
        <v>3.8590476369783802</v>
      </c>
      <c r="O58" s="20">
        <v>4.0837679039595498</v>
      </c>
      <c r="P58" s="20">
        <v>3.8065776660375801</v>
      </c>
      <c r="Q58" s="20">
        <v>2.5743600857301199</v>
      </c>
      <c r="R58" s="20">
        <v>3.3046582126706801</v>
      </c>
      <c r="S58" s="20">
        <v>2.83758792213276</v>
      </c>
      <c r="T58" s="20">
        <v>4.2940911775449901</v>
      </c>
      <c r="U58" s="20">
        <v>5.2675454362821998</v>
      </c>
      <c r="V58" s="20">
        <v>4.0063471810598097</v>
      </c>
      <c r="W58" s="20">
        <v>3.99885025679905</v>
      </c>
      <c r="X58" s="20">
        <v>2.6768315102186899</v>
      </c>
      <c r="Y58" s="20">
        <v>4.3262014149079704</v>
      </c>
      <c r="Z58" s="20">
        <v>2.32594311609911</v>
      </c>
      <c r="AA58" s="20">
        <v>2.51994003034847</v>
      </c>
      <c r="AB58" s="20">
        <v>5.2953283825986599</v>
      </c>
      <c r="AC58" s="20">
        <v>3.6832575584412401</v>
      </c>
      <c r="AD58" s="20">
        <v>5.8891858379498396</v>
      </c>
      <c r="AE58" s="20">
        <v>3.4779911834821302</v>
      </c>
      <c r="AF58" s="20">
        <v>2.9236441435712202</v>
      </c>
      <c r="AG58" s="20">
        <v>6.4343761269145396</v>
      </c>
      <c r="AH58" s="20">
        <v>3.1941603945802099</v>
      </c>
      <c r="AI58" s="20">
        <v>4.1653762878380904</v>
      </c>
      <c r="AL58" s="30"/>
      <c r="AM58" s="30"/>
      <c r="AO58" s="74"/>
    </row>
    <row r="59" spans="1:41" x14ac:dyDescent="0.25">
      <c r="B59" s="17"/>
      <c r="C59" s="18"/>
      <c r="D59" s="18"/>
      <c r="E59" s="19">
        <v>13.440710615810801</v>
      </c>
      <c r="F59" s="19">
        <v>18.972868118597098</v>
      </c>
      <c r="G59" s="20">
        <v>9.7982982457195895</v>
      </c>
      <c r="H59" s="20">
        <v>9.1373880081610306</v>
      </c>
      <c r="I59" s="20">
        <v>14.179980297815501</v>
      </c>
      <c r="J59" s="20">
        <v>9.6849705379259792</v>
      </c>
      <c r="K59" s="20">
        <v>13.538942460137999</v>
      </c>
      <c r="L59" s="20">
        <v>7.4315895107213299</v>
      </c>
      <c r="M59" s="20">
        <v>13.8441208836662</v>
      </c>
      <c r="N59" s="20">
        <v>12.1441790464986</v>
      </c>
      <c r="O59" s="20">
        <v>12.746549051098</v>
      </c>
      <c r="P59" s="20">
        <v>11.4187966814006</v>
      </c>
      <c r="Q59" s="20">
        <v>7.9085015329592103</v>
      </c>
      <c r="R59" s="20">
        <v>10.009565535562199</v>
      </c>
      <c r="S59" s="20">
        <v>8.6654044747587005</v>
      </c>
      <c r="T59" s="20">
        <v>13.2727782690792</v>
      </c>
      <c r="U59" s="20">
        <v>15.7742830928243</v>
      </c>
      <c r="V59" s="20">
        <v>12.207337828744</v>
      </c>
      <c r="W59" s="20">
        <v>12.1342505389254</v>
      </c>
      <c r="X59" s="20">
        <v>8.1477436597684303</v>
      </c>
      <c r="Y59" s="20">
        <v>12.9956350072581</v>
      </c>
      <c r="Z59" s="20">
        <v>7.0069228252795002</v>
      </c>
      <c r="AA59" s="20">
        <v>7.7702201876205397</v>
      </c>
      <c r="AB59" s="20">
        <v>15.880954383731</v>
      </c>
      <c r="AC59" s="20">
        <v>11.043877578127599</v>
      </c>
      <c r="AD59" s="20">
        <v>17.3292226287302</v>
      </c>
      <c r="AE59" s="20">
        <v>10.410984748663401</v>
      </c>
      <c r="AF59" s="20">
        <v>8.6965427514206208</v>
      </c>
      <c r="AG59" s="20">
        <v>19.278210800716899</v>
      </c>
      <c r="AH59" s="20">
        <v>9.5997423142920102</v>
      </c>
      <c r="AI59" s="20">
        <v>12.925258652645899</v>
      </c>
      <c r="AL59" s="30"/>
      <c r="AM59" s="30"/>
      <c r="AO59" s="74"/>
    </row>
    <row r="60" spans="1:41" s="114" customFormat="1" x14ac:dyDescent="0.25">
      <c r="A60" s="90" t="s">
        <v>51</v>
      </c>
      <c r="B60" s="89" t="s">
        <v>69</v>
      </c>
      <c r="C60" s="102" t="s">
        <v>59</v>
      </c>
      <c r="D60" s="102" t="s">
        <v>61</v>
      </c>
      <c r="E60" s="103"/>
      <c r="F60" s="103">
        <v>0.274711874609261</v>
      </c>
      <c r="G60" s="104">
        <v>0.13239379158186601</v>
      </c>
      <c r="H60" s="104">
        <v>0.12979882651108801</v>
      </c>
      <c r="I60" s="104">
        <v>0.409767753421237</v>
      </c>
      <c r="J60" s="104">
        <v>0.19363705661292199</v>
      </c>
      <c r="K60" s="104">
        <v>0.32438879361753198</v>
      </c>
      <c r="L60" s="104">
        <v>0.28290513684523599</v>
      </c>
      <c r="M60" s="104">
        <v>0.195900330132948</v>
      </c>
      <c r="N60" s="104">
        <v>0.23938624206046699</v>
      </c>
      <c r="O60" s="104">
        <v>0.27481881256134899</v>
      </c>
      <c r="P60" s="104">
        <v>0.35359065950020802</v>
      </c>
      <c r="Q60" s="104">
        <v>0.19901917106105901</v>
      </c>
      <c r="R60" s="104">
        <v>0.17065514170684201</v>
      </c>
      <c r="S60" s="104">
        <v>0.15054108267494901</v>
      </c>
      <c r="T60" s="104">
        <v>0.12996084056009799</v>
      </c>
      <c r="U60" s="104">
        <v>0.194972361505588</v>
      </c>
      <c r="V60" s="104">
        <v>0.24085617787890801</v>
      </c>
      <c r="W60" s="104">
        <v>0.151155794805066</v>
      </c>
      <c r="X60" s="104">
        <v>0.111593331237898</v>
      </c>
      <c r="Y60" s="104">
        <v>0.40764752909979202</v>
      </c>
      <c r="Z60" s="104">
        <v>0.39050977559665501</v>
      </c>
      <c r="AA60" s="104">
        <v>0.245601802562844</v>
      </c>
      <c r="AB60" s="104">
        <v>0.16570153549022301</v>
      </c>
      <c r="AC60" s="104">
        <v>0.38837565882429598</v>
      </c>
      <c r="AD60" s="104">
        <v>0.464470645479029</v>
      </c>
      <c r="AE60" s="104">
        <v>0.41502887768247099</v>
      </c>
      <c r="AF60" s="104">
        <v>0.22232084457644799</v>
      </c>
      <c r="AG60" s="104">
        <v>0.56019449224250095</v>
      </c>
      <c r="AH60" s="104">
        <v>0.28486173020393901</v>
      </c>
      <c r="AI60" s="104">
        <v>0.49433308264347497</v>
      </c>
      <c r="AK60" s="105">
        <f>(reproductie!AI60-AVERAGE(reproductie!Y60:AH60))/STDEV(reproductie!Y60:AH60)</f>
        <v>1.1498255346072765</v>
      </c>
      <c r="AL60" s="105">
        <f>AVERAGE(G60:AI60)</f>
        <v>0.27325473374748055</v>
      </c>
      <c r="AM60" s="105">
        <f>STDEV(G60:AI60)</f>
        <v>0.12385744528650845</v>
      </c>
      <c r="AN60" s="132"/>
      <c r="AO60" s="107" t="s">
        <v>24</v>
      </c>
    </row>
    <row r="61" spans="1:41" s="114" customFormat="1" x14ac:dyDescent="0.25">
      <c r="A61" s="154" t="s">
        <v>142</v>
      </c>
      <c r="B61" s="101"/>
      <c r="C61" s="102"/>
      <c r="D61" s="102"/>
      <c r="E61" s="103"/>
      <c r="F61" s="103">
        <v>6.0427822524496397E-2</v>
      </c>
      <c r="G61" s="104">
        <v>3.1935374623629498E-2</v>
      </c>
      <c r="H61" s="104">
        <v>3.3712642365637903E-2</v>
      </c>
      <c r="I61" s="104">
        <v>0.13756194814088901</v>
      </c>
      <c r="J61" s="104">
        <v>5.9960173612023902E-2</v>
      </c>
      <c r="K61" s="104">
        <v>0.106150832193791</v>
      </c>
      <c r="L61" s="104">
        <v>8.5751023253135106E-2</v>
      </c>
      <c r="M61" s="104">
        <v>6.24843908071092E-2</v>
      </c>
      <c r="N61" s="104">
        <v>8.1657939370357105E-2</v>
      </c>
      <c r="O61" s="104">
        <v>9.5545735284511796E-2</v>
      </c>
      <c r="P61" s="104">
        <v>0.12685227026607099</v>
      </c>
      <c r="Q61" s="104">
        <v>6.8252985292274596E-2</v>
      </c>
      <c r="R61" s="104">
        <v>6.04724182809529E-2</v>
      </c>
      <c r="S61" s="104">
        <v>5.1584492722137103E-2</v>
      </c>
      <c r="T61" s="104">
        <v>4.02329581190791E-2</v>
      </c>
      <c r="U61" s="104">
        <v>7.0891905964992799E-2</v>
      </c>
      <c r="V61" s="104">
        <v>9.14150785146675E-2</v>
      </c>
      <c r="W61" s="104">
        <v>5.4336735887435199E-2</v>
      </c>
      <c r="X61" s="104">
        <v>4.0183193434691102E-2</v>
      </c>
      <c r="Y61" s="104">
        <v>0.15645253685507199</v>
      </c>
      <c r="Z61" s="104">
        <v>0.14334001053905401</v>
      </c>
      <c r="AA61" s="104">
        <v>9.1213173930662403E-2</v>
      </c>
      <c r="AB61" s="104">
        <v>5.5794737065098E-2</v>
      </c>
      <c r="AC61" s="104">
        <v>0.145904328036873</v>
      </c>
      <c r="AD61" s="104">
        <v>0.17895807598664201</v>
      </c>
      <c r="AE61" s="104">
        <v>0.16076156054466301</v>
      </c>
      <c r="AF61" s="104">
        <v>8.2780694863648599E-2</v>
      </c>
      <c r="AG61" s="104">
        <v>0.21702434858789599</v>
      </c>
      <c r="AH61" s="104">
        <v>0.106833926605663</v>
      </c>
      <c r="AI61" s="104">
        <v>0.17841567691218599</v>
      </c>
      <c r="AO61" s="107"/>
    </row>
    <row r="62" spans="1:41" s="114" customFormat="1" x14ac:dyDescent="0.25">
      <c r="A62" s="90"/>
      <c r="B62" s="101"/>
      <c r="C62" s="102"/>
      <c r="D62" s="102"/>
      <c r="E62" s="103"/>
      <c r="F62" s="103">
        <v>1.0761447939739099</v>
      </c>
      <c r="G62" s="104">
        <v>0.47253815572268698</v>
      </c>
      <c r="H62" s="104">
        <v>0.42510954241704402</v>
      </c>
      <c r="I62" s="104">
        <v>1.12201164720964</v>
      </c>
      <c r="J62" s="104">
        <v>0.55015534336955996</v>
      </c>
      <c r="K62" s="104">
        <v>0.91045471539991396</v>
      </c>
      <c r="L62" s="104">
        <v>0.84046312463941397</v>
      </c>
      <c r="M62" s="104">
        <v>0.54727133684096596</v>
      </c>
      <c r="N62" s="104">
        <v>0.63648650143904595</v>
      </c>
      <c r="O62" s="104">
        <v>0.72255320641227405</v>
      </c>
      <c r="P62" s="104">
        <v>0.90163490205396402</v>
      </c>
      <c r="Q62" s="104">
        <v>0.51967465268836199</v>
      </c>
      <c r="R62" s="104">
        <v>0.436482632556282</v>
      </c>
      <c r="S62" s="104">
        <v>0.39312870982530801</v>
      </c>
      <c r="T62" s="104">
        <v>0.36440377711570199</v>
      </c>
      <c r="U62" s="104">
        <v>0.48552291237648498</v>
      </c>
      <c r="V62" s="104">
        <v>0.57539992071196</v>
      </c>
      <c r="W62" s="104">
        <v>0.383188886364347</v>
      </c>
      <c r="X62" s="104">
        <v>0.28183679100678799</v>
      </c>
      <c r="Y62" s="104">
        <v>0.97089388636992102</v>
      </c>
      <c r="Z62" s="104">
        <v>0.97405966612078199</v>
      </c>
      <c r="AA62" s="104">
        <v>0.604993652108336</v>
      </c>
      <c r="AB62" s="104">
        <v>0.44616111332972902</v>
      </c>
      <c r="AC62" s="104">
        <v>0.949045805022944</v>
      </c>
      <c r="AD62" s="104">
        <v>1.10197523122804</v>
      </c>
      <c r="AE62" s="104">
        <v>0.978080847383479</v>
      </c>
      <c r="AF62" s="104">
        <v>0.54612374431650901</v>
      </c>
      <c r="AG62" s="104">
        <v>1.32463371123909</v>
      </c>
      <c r="AH62" s="104">
        <v>0.69524150060289802</v>
      </c>
      <c r="AI62" s="104">
        <v>1.2596196192926301</v>
      </c>
      <c r="AO62" s="107"/>
    </row>
    <row r="63" spans="1:41" x14ac:dyDescent="0.25">
      <c r="A63" s="13" t="s">
        <v>54</v>
      </c>
      <c r="B63" s="14" t="s">
        <v>69</v>
      </c>
      <c r="C63" s="18" t="s">
        <v>58</v>
      </c>
      <c r="D63" s="18" t="s">
        <v>60</v>
      </c>
      <c r="E63" s="19">
        <v>1.3833706184972301</v>
      </c>
      <c r="F63" s="19">
        <v>1.55542118323107</v>
      </c>
      <c r="G63" s="20">
        <v>0.85448456172876397</v>
      </c>
      <c r="H63" s="20">
        <v>0.68955600381077398</v>
      </c>
      <c r="I63" s="20">
        <v>0.823742560552568</v>
      </c>
      <c r="J63" s="20">
        <v>1.3339672639270901</v>
      </c>
      <c r="K63" s="20">
        <v>0.70096601942774195</v>
      </c>
      <c r="L63" s="20">
        <v>0.91181073137306801</v>
      </c>
      <c r="M63" s="20">
        <v>1.1464042352235599</v>
      </c>
      <c r="N63" s="20">
        <v>1.12766994631412</v>
      </c>
      <c r="O63" s="20">
        <v>1.1253933251677199</v>
      </c>
      <c r="P63" s="20">
        <v>0.89900443379440098</v>
      </c>
      <c r="Q63" s="20">
        <v>0.75090281156494698</v>
      </c>
      <c r="R63" s="20">
        <v>0.89876576295618604</v>
      </c>
      <c r="S63" s="20">
        <v>0.88804068493462995</v>
      </c>
      <c r="T63" s="20">
        <v>1.25143088612894</v>
      </c>
      <c r="U63" s="20">
        <v>1.0681189720204201</v>
      </c>
      <c r="V63" s="20">
        <v>1.03342857475511</v>
      </c>
      <c r="W63" s="20">
        <v>1.55334255273779</v>
      </c>
      <c r="X63" s="20">
        <v>1.6184570343636</v>
      </c>
      <c r="Y63" s="20">
        <v>1.4034005162465899</v>
      </c>
      <c r="Z63" s="20">
        <v>1.02073979748762</v>
      </c>
      <c r="AA63" s="20">
        <v>1.4735029927549099</v>
      </c>
      <c r="AB63" s="20">
        <v>1.9895414878378099</v>
      </c>
      <c r="AC63" s="20">
        <v>1.6396213236541699</v>
      </c>
      <c r="AD63" s="20">
        <v>1.51408044667102</v>
      </c>
      <c r="AE63" s="20">
        <v>0.85650505702811897</v>
      </c>
      <c r="AF63" s="20">
        <v>1.0543718121530401</v>
      </c>
      <c r="AG63" s="20">
        <v>1.6296590493877801</v>
      </c>
      <c r="AH63" s="20">
        <v>1.1058530248973399</v>
      </c>
      <c r="AI63" s="20">
        <v>1.53500036257827</v>
      </c>
      <c r="AK63" s="21">
        <f>(reproductie!AI63-AVERAGE(reproductie!Y63:AH63))/STDEV(reproductie!Y63:AH63)</f>
        <v>0.47312172904479782</v>
      </c>
      <c r="AL63" s="21">
        <f>AVERAGE(G63:AI63)</f>
        <v>1.1688883528095895</v>
      </c>
      <c r="AM63" s="21">
        <f>STDEV(G63:AI63)</f>
        <v>0.33772974098455727</v>
      </c>
      <c r="AN63" s="53"/>
      <c r="AO63" s="74" t="s">
        <v>27</v>
      </c>
    </row>
    <row r="64" spans="1:41" x14ac:dyDescent="0.25">
      <c r="A64" s="151" t="s">
        <v>149</v>
      </c>
      <c r="B64" s="17"/>
      <c r="C64" s="18"/>
      <c r="D64" s="18"/>
      <c r="E64" s="19">
        <v>0.83042485174500003</v>
      </c>
      <c r="F64" s="19">
        <v>1.04909404026472</v>
      </c>
      <c r="G64" s="20">
        <v>0.60285064006107802</v>
      </c>
      <c r="H64" s="20">
        <v>0.49262947217689701</v>
      </c>
      <c r="I64" s="20">
        <v>0.58785019796401194</v>
      </c>
      <c r="J64" s="20">
        <v>1.01250190097363</v>
      </c>
      <c r="K64" s="20">
        <v>0.50898954689145604</v>
      </c>
      <c r="L64" s="20">
        <v>0.66055468661683303</v>
      </c>
      <c r="M64" s="20">
        <v>0.86207974214120697</v>
      </c>
      <c r="N64" s="20">
        <v>0.87192202888652104</v>
      </c>
      <c r="O64" s="20">
        <v>0.87938640874290697</v>
      </c>
      <c r="P64" s="20">
        <v>0.70570792212536204</v>
      </c>
      <c r="Q64" s="20">
        <v>0.56050810562001296</v>
      </c>
      <c r="R64" s="20">
        <v>0.642813134237189</v>
      </c>
      <c r="S64" s="20">
        <v>0.66144463541035903</v>
      </c>
      <c r="T64" s="20">
        <v>0.94848783244343804</v>
      </c>
      <c r="U64" s="20">
        <v>0.79302591235002295</v>
      </c>
      <c r="V64" s="20">
        <v>0.78570976181371099</v>
      </c>
      <c r="W64" s="20">
        <v>1.17433304089299</v>
      </c>
      <c r="X64" s="20">
        <v>1.1985822243711199</v>
      </c>
      <c r="Y64" s="20">
        <v>1.03699769874553</v>
      </c>
      <c r="Z64" s="20">
        <v>0.775072074180986</v>
      </c>
      <c r="AA64" s="20">
        <v>1.0945112443620499</v>
      </c>
      <c r="AB64" s="20">
        <v>1.5201657680813401</v>
      </c>
      <c r="AC64" s="20">
        <v>1.23722815692288</v>
      </c>
      <c r="AD64" s="20">
        <v>1.1527829788914501</v>
      </c>
      <c r="AE64" s="20">
        <v>0.62604434496107597</v>
      </c>
      <c r="AF64" s="20">
        <v>0.78233359469300401</v>
      </c>
      <c r="AG64" s="20">
        <v>1.1862539597292201</v>
      </c>
      <c r="AH64" s="20">
        <v>0.80414858588094595</v>
      </c>
      <c r="AI64" s="20">
        <v>1.12577361308833</v>
      </c>
      <c r="AO64" s="74"/>
    </row>
    <row r="65" spans="1:42" x14ac:dyDescent="0.25">
      <c r="B65" s="17"/>
      <c r="C65" s="18"/>
      <c r="D65" s="18"/>
      <c r="E65" s="19">
        <v>2.3598326325566701</v>
      </c>
      <c r="F65" s="19">
        <v>2.3278684846575399</v>
      </c>
      <c r="G65" s="20">
        <v>1.2139001363411499</v>
      </c>
      <c r="H65" s="20">
        <v>0.96511666721283695</v>
      </c>
      <c r="I65" s="20">
        <v>1.15604065072393</v>
      </c>
      <c r="J65" s="20">
        <v>1.7628233202480601</v>
      </c>
      <c r="K65" s="20">
        <v>0.96351400850528302</v>
      </c>
      <c r="L65" s="20">
        <v>1.25916145450202</v>
      </c>
      <c r="M65" s="20">
        <v>1.5266340605315201</v>
      </c>
      <c r="N65" s="20">
        <v>1.46004673904558</v>
      </c>
      <c r="O65" s="20">
        <v>1.4414720005892001</v>
      </c>
      <c r="P65" s="20">
        <v>1.1450156751751499</v>
      </c>
      <c r="Q65" s="20">
        <v>1.00380259328933</v>
      </c>
      <c r="R65" s="20">
        <v>1.2552831730077201</v>
      </c>
      <c r="S65" s="20">
        <v>1.1910342852027</v>
      </c>
      <c r="T65" s="20">
        <v>1.6543141112680599</v>
      </c>
      <c r="U65" s="20">
        <v>1.44027091713955</v>
      </c>
      <c r="V65" s="20">
        <v>1.3599100663325501</v>
      </c>
      <c r="W65" s="20">
        <v>2.06217699735662</v>
      </c>
      <c r="X65" s="20">
        <v>2.1964240224395399</v>
      </c>
      <c r="Y65" s="20">
        <v>1.9066883372776799</v>
      </c>
      <c r="Z65" s="20">
        <v>1.3452444535921999</v>
      </c>
      <c r="AA65" s="20">
        <v>1.99199078222815</v>
      </c>
      <c r="AB65" s="20">
        <v>2.6164356591379199</v>
      </c>
      <c r="AC65" s="20">
        <v>2.1818751136204102</v>
      </c>
      <c r="AD65" s="20">
        <v>1.9943575872044701</v>
      </c>
      <c r="AE65" s="20">
        <v>1.17074113380552</v>
      </c>
      <c r="AF65" s="20">
        <v>1.4225073913311801</v>
      </c>
      <c r="AG65" s="20">
        <v>2.25016271803212</v>
      </c>
      <c r="AH65" s="20">
        <v>1.52309835678198</v>
      </c>
      <c r="AI65" s="20">
        <v>2.1043459724029101</v>
      </c>
      <c r="AO65" s="74"/>
    </row>
    <row r="66" spans="1:42" x14ac:dyDescent="0.25">
      <c r="B66" s="17"/>
      <c r="C66" s="18"/>
      <c r="D66" s="18"/>
      <c r="E66" s="39"/>
      <c r="F66" s="19"/>
      <c r="G66" s="40"/>
      <c r="H66" s="26"/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  <c r="AF66" s="26"/>
      <c r="AG66" s="26"/>
      <c r="AH66" s="26"/>
      <c r="AI66" s="26"/>
      <c r="AO66" s="74"/>
    </row>
    <row r="67" spans="1:42" x14ac:dyDescent="0.25">
      <c r="B67" s="17"/>
      <c r="C67" s="18"/>
      <c r="D67" s="18"/>
      <c r="E67" s="39"/>
      <c r="F67" s="19"/>
      <c r="G67" s="40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26"/>
      <c r="AE67" s="26"/>
      <c r="AF67" s="26"/>
      <c r="AG67" s="26"/>
      <c r="AH67" s="26"/>
      <c r="AI67" s="26"/>
      <c r="AO67" s="74"/>
    </row>
    <row r="68" spans="1:42" ht="12.5" x14ac:dyDescent="0.25">
      <c r="A68" s="16"/>
      <c r="E68" s="11">
        <v>1994</v>
      </c>
      <c r="F68" s="11">
        <v>1995</v>
      </c>
      <c r="G68" s="15">
        <v>1996</v>
      </c>
      <c r="H68" s="16">
        <v>1997</v>
      </c>
      <c r="I68" s="16">
        <v>1998</v>
      </c>
      <c r="J68" s="16">
        <v>1999</v>
      </c>
      <c r="K68" s="16">
        <v>2000</v>
      </c>
      <c r="L68" s="16">
        <v>2001</v>
      </c>
      <c r="M68" s="16">
        <v>2002</v>
      </c>
      <c r="N68" s="16">
        <v>2003</v>
      </c>
      <c r="O68" s="16">
        <v>2004</v>
      </c>
      <c r="P68" s="16">
        <v>2005</v>
      </c>
      <c r="Q68" s="16">
        <v>2006</v>
      </c>
      <c r="R68" s="15">
        <v>2007</v>
      </c>
      <c r="S68" s="15">
        <v>2008</v>
      </c>
      <c r="T68" s="15">
        <v>2009</v>
      </c>
      <c r="U68" s="15">
        <v>2010</v>
      </c>
      <c r="V68" s="15">
        <v>2011</v>
      </c>
      <c r="W68" s="15">
        <v>2012</v>
      </c>
      <c r="X68" s="15">
        <v>2013</v>
      </c>
      <c r="Y68" s="15">
        <v>2014</v>
      </c>
      <c r="Z68" s="15">
        <v>2015</v>
      </c>
      <c r="AA68" s="15">
        <v>2016</v>
      </c>
      <c r="AB68" s="15">
        <v>2017</v>
      </c>
      <c r="AC68" s="15">
        <v>2018</v>
      </c>
      <c r="AD68" s="15">
        <v>2019</v>
      </c>
      <c r="AE68" s="15">
        <v>2020</v>
      </c>
      <c r="AF68" s="15">
        <v>2021</v>
      </c>
      <c r="AG68" s="15">
        <v>2022</v>
      </c>
      <c r="AH68" s="15"/>
      <c r="AI68" s="15">
        <v>2023</v>
      </c>
      <c r="AL68" s="44" t="s">
        <v>72</v>
      </c>
      <c r="AM68" s="44" t="s">
        <v>73</v>
      </c>
      <c r="AN68" s="44"/>
      <c r="AP68" s="44" t="s">
        <v>71</v>
      </c>
    </row>
    <row r="69" spans="1:42" x14ac:dyDescent="0.25">
      <c r="B69" s="17"/>
      <c r="C69" s="18"/>
      <c r="D69" s="18"/>
      <c r="E69" s="39"/>
      <c r="F69" s="19"/>
      <c r="G69" s="40"/>
      <c r="H69" s="26"/>
      <c r="I69" s="26"/>
      <c r="J69" s="26"/>
      <c r="K69" s="26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6"/>
      <c r="AF69" s="26"/>
      <c r="AG69" s="26"/>
      <c r="AH69" s="26"/>
      <c r="AI69" s="26"/>
      <c r="AO69" s="74"/>
    </row>
    <row r="70" spans="1:42" x14ac:dyDescent="0.25">
      <c r="A70" s="62" t="s">
        <v>91</v>
      </c>
      <c r="B70" s="17"/>
      <c r="H70" s="26"/>
      <c r="I70" s="26"/>
      <c r="J70" s="26"/>
      <c r="K70" s="26"/>
      <c r="L70" s="26"/>
      <c r="M70" s="26"/>
      <c r="N70" s="26"/>
      <c r="O70" s="26"/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6"/>
      <c r="AE70" s="26"/>
      <c r="AF70" s="26"/>
      <c r="AG70" s="26"/>
      <c r="AH70" s="26"/>
      <c r="AI70" s="26"/>
      <c r="AO70" s="74"/>
    </row>
    <row r="71" spans="1:42" ht="12" x14ac:dyDescent="0.3">
      <c r="A71" s="2" t="s">
        <v>95</v>
      </c>
      <c r="B71" s="17"/>
      <c r="G71" s="64">
        <f>AVERAGE(G3,G6,G9,G12,G15,G18,G21,G24,G27,G30,G33,G36,G39,G42,G45,G48,G51,G54,G57,G60,G63)</f>
        <v>1.5714137103193506</v>
      </c>
      <c r="H71" s="64">
        <f t="shared" ref="H71:AB71" si="0">AVERAGE(H3,H6,H9,H12,H15,H18,H21,H24,H27,H30,H33,H36,H39,H42,H45,H48,H51,H54,H57,H60,H63)</f>
        <v>1.4366206417588205</v>
      </c>
      <c r="I71" s="64">
        <f t="shared" si="0"/>
        <v>1.7813278703873234</v>
      </c>
      <c r="J71" s="64">
        <f t="shared" si="0"/>
        <v>1.4639853157304621</v>
      </c>
      <c r="K71" s="64">
        <f t="shared" si="0"/>
        <v>1.7323526653866934</v>
      </c>
      <c r="L71" s="64">
        <f t="shared" si="0"/>
        <v>1.3468266907335604</v>
      </c>
      <c r="M71" s="64">
        <f t="shared" si="0"/>
        <v>2.0802323132460407</v>
      </c>
      <c r="N71" s="64">
        <f t="shared" si="0"/>
        <v>1.8358465197348441</v>
      </c>
      <c r="O71" s="64">
        <f t="shared" si="0"/>
        <v>2.2373137638528058</v>
      </c>
      <c r="P71" s="64">
        <f t="shared" si="0"/>
        <v>1.9404306328314214</v>
      </c>
      <c r="Q71" s="64">
        <f t="shared" si="0"/>
        <v>1.3062269312799906</v>
      </c>
      <c r="R71" s="64">
        <f t="shared" si="0"/>
        <v>1.5872793303178514</v>
      </c>
      <c r="S71" s="64">
        <f t="shared" si="0"/>
        <v>1.6900056331084552</v>
      </c>
      <c r="T71" s="64">
        <f t="shared" si="0"/>
        <v>2.1285312626063559</v>
      </c>
      <c r="U71" s="64">
        <f t="shared" si="0"/>
        <v>2.1891875635078137</v>
      </c>
      <c r="V71" s="64">
        <f t="shared" si="0"/>
        <v>1.8738759053587404</v>
      </c>
      <c r="W71" s="64">
        <f t="shared" si="0"/>
        <v>2.0658852709303481</v>
      </c>
      <c r="X71" s="64">
        <f t="shared" si="0"/>
        <v>1.4723678176851693</v>
      </c>
      <c r="Y71" s="64">
        <f t="shared" si="0"/>
        <v>1.85897403723205</v>
      </c>
      <c r="Z71" s="64">
        <f t="shared" si="0"/>
        <v>1.7236753881372178</v>
      </c>
      <c r="AA71" s="64">
        <f t="shared" si="0"/>
        <v>1.3505750507104177</v>
      </c>
      <c r="AB71" s="64">
        <f t="shared" si="0"/>
        <v>2.4390082596678675</v>
      </c>
      <c r="AC71" s="64">
        <f t="shared" ref="AC71:AE71" si="1">AVERAGE(AC3,AC6,AC9,AC12,AC15,AC18,AC21,AC24,AC27,AC30,AC33,AC36,AC39,AC42,AC45,AC48,AC51,AC54,AC57,AC60,AC63)</f>
        <v>1.9361633163278031</v>
      </c>
      <c r="AD71" s="64">
        <f t="shared" si="1"/>
        <v>2.7721110015971493</v>
      </c>
      <c r="AE71" s="64">
        <f t="shared" si="1"/>
        <v>1.5821497277511507</v>
      </c>
      <c r="AF71" s="64">
        <f t="shared" ref="AF71:AI71" si="2">AVERAGE(AF3,AF6,AF9,AF12,AF15,AF18,AF21,AF24,AF27,AF30,AF33,AF36,AF39,AF42,AF45,AF48,AF51,AF54,AF57,AF60,AF63)</f>
        <v>1.5019728118536417</v>
      </c>
      <c r="AG71" s="64">
        <f t="shared" ref="AG71:AH71" si="3">AVERAGE(AG3,AG6,AG9,AG12,AG15,AG18,AG21,AG24,AG27,AG30,AG33,AG36,AG39,AG42,AG45,AG48,AG51,AG54,AG57,AG60,AG63)</f>
        <v>2.464327312825711</v>
      </c>
      <c r="AH71" s="64">
        <f t="shared" si="3"/>
        <v>1.6339785082754403</v>
      </c>
      <c r="AI71" s="64">
        <f t="shared" si="2"/>
        <v>1.9806058392805483</v>
      </c>
      <c r="AK71" s="21">
        <f>(reproductie!AI71-AVERAGE(reproductie!Y71:AH71))/STDEV(reproductie!Y71:AH71)</f>
        <v>0.11439224322354985</v>
      </c>
      <c r="AO71" s="74"/>
    </row>
    <row r="72" spans="1:42" ht="12" x14ac:dyDescent="0.3">
      <c r="A72" s="2" t="s">
        <v>90</v>
      </c>
      <c r="B72" s="17"/>
      <c r="G72" s="39">
        <f>STDEV(G3,G6,G9,G12,G15,G18,G21,G24,G27,G30,G33,G36,G39,G42,G45,G48,G51,G54,G57,G60,G63)</f>
        <v>2.1039160084389881</v>
      </c>
      <c r="H72" s="39">
        <f t="shared" ref="H72:AB72" si="4">STDEV(H3,H6,H9,H12,H15,H18,H21,H24,H27,H30,H33,H36,H39,H42,H45,H48,H51,H54,H57,H60,H63)</f>
        <v>1.3714581566844251</v>
      </c>
      <c r="I72" s="39">
        <f t="shared" si="4"/>
        <v>2.4283416957515978</v>
      </c>
      <c r="J72" s="39">
        <f t="shared" si="4"/>
        <v>1.3236625609366603</v>
      </c>
      <c r="K72" s="39">
        <f t="shared" si="4"/>
        <v>2.2969824848131308</v>
      </c>
      <c r="L72" s="39">
        <f t="shared" si="4"/>
        <v>1.4071503645640291</v>
      </c>
      <c r="M72" s="39">
        <f t="shared" si="4"/>
        <v>2.8939086665765004</v>
      </c>
      <c r="N72" s="39">
        <f t="shared" si="4"/>
        <v>1.9563782211704577</v>
      </c>
      <c r="O72" s="39">
        <f t="shared" si="4"/>
        <v>3.0184104641133116</v>
      </c>
      <c r="P72" s="39">
        <f t="shared" si="4"/>
        <v>2.4781134176764432</v>
      </c>
      <c r="Q72" s="39">
        <f t="shared" si="4"/>
        <v>1.4088508407231519</v>
      </c>
      <c r="R72" s="39">
        <f t="shared" si="4"/>
        <v>2.0848148437483274</v>
      </c>
      <c r="S72" s="39">
        <f t="shared" si="4"/>
        <v>2.0051053991113719</v>
      </c>
      <c r="T72" s="39">
        <f t="shared" si="4"/>
        <v>2.536044581519743</v>
      </c>
      <c r="U72" s="39">
        <f t="shared" si="4"/>
        <v>3.4313412625727433</v>
      </c>
      <c r="V72" s="39">
        <f t="shared" si="4"/>
        <v>2.6603247514144739</v>
      </c>
      <c r="W72" s="39">
        <f t="shared" si="4"/>
        <v>2.8911790727942952</v>
      </c>
      <c r="X72" s="39">
        <f t="shared" si="4"/>
        <v>1.6185654575534945</v>
      </c>
      <c r="Y72" s="39">
        <f t="shared" si="4"/>
        <v>2.2004791263825392</v>
      </c>
      <c r="Z72" s="39">
        <f t="shared" si="4"/>
        <v>2.3196255279014033</v>
      </c>
      <c r="AA72" s="39">
        <f t="shared" si="4"/>
        <v>1.4480333248533901</v>
      </c>
      <c r="AB72" s="39">
        <f t="shared" si="4"/>
        <v>3.7337632825326201</v>
      </c>
      <c r="AC72" s="39">
        <f t="shared" ref="AC72:AE72" si="5">STDEV(AC3,AC6,AC9,AC12,AC15,AC18,AC21,AC24,AC27,AC30,AC33,AC36,AC39,AC42,AC45,AC48,AC51,AC54,AC57,AC60,AC63)</f>
        <v>1.9813812941469218</v>
      </c>
      <c r="AD72" s="39">
        <f t="shared" si="5"/>
        <v>5.0186496064076094</v>
      </c>
      <c r="AE72" s="39">
        <f t="shared" si="5"/>
        <v>1.9659003266678559</v>
      </c>
      <c r="AF72" s="39">
        <f t="shared" ref="AF72:AI72" si="6">STDEV(AF3,AF6,AF9,AF12,AF15,AF18,AF21,AF24,AF27,AF30,AF33,AF36,AF39,AF42,AF45,AF48,AF51,AF54,AF57,AF60,AF63)</f>
        <v>2.0341093584796037</v>
      </c>
      <c r="AG72" s="39">
        <f t="shared" ref="AG72:AH72" si="7">STDEV(AG3,AG6,AG9,AG12,AG15,AG18,AG21,AG24,AG27,AG30,AG33,AG36,AG39,AG42,AG45,AG48,AG51,AG54,AG57,AG60,AG63)</f>
        <v>3.7363874742735264</v>
      </c>
      <c r="AH72" s="39">
        <f t="shared" si="7"/>
        <v>2.2536199137545707</v>
      </c>
      <c r="AI72" s="39">
        <f t="shared" si="6"/>
        <v>2.3945494079729692</v>
      </c>
      <c r="AO72" s="74"/>
    </row>
    <row r="73" spans="1:42" ht="12" x14ac:dyDescent="0.3">
      <c r="A73" s="2"/>
      <c r="B73" s="17"/>
      <c r="G73" s="51"/>
      <c r="H73" s="51"/>
      <c r="I73" s="51"/>
      <c r="J73" s="51"/>
      <c r="K73" s="51"/>
      <c r="L73" s="51"/>
      <c r="M73" s="51"/>
      <c r="N73" s="51"/>
      <c r="O73" s="51"/>
      <c r="P73" s="51"/>
      <c r="Q73" s="51"/>
      <c r="R73" s="51"/>
      <c r="S73" s="51"/>
      <c r="T73" s="51"/>
      <c r="U73" s="51"/>
      <c r="V73" s="51"/>
      <c r="W73" s="51"/>
      <c r="X73" s="51"/>
      <c r="Y73" s="51"/>
      <c r="Z73" s="51"/>
      <c r="AA73" s="51"/>
      <c r="AB73" s="51"/>
      <c r="AC73" s="51"/>
      <c r="AD73" s="51"/>
      <c r="AE73" s="51"/>
      <c r="AF73" s="51"/>
      <c r="AG73" s="51"/>
      <c r="AH73" s="51"/>
      <c r="AI73" s="51"/>
      <c r="AO73" s="74"/>
    </row>
    <row r="74" spans="1:42" ht="12" x14ac:dyDescent="0.3">
      <c r="A74" s="2" t="s">
        <v>96</v>
      </c>
      <c r="B74" s="17"/>
      <c r="G74" s="64">
        <f>AVERAGE(G15,G24,G27,G30,G33,G36,G39,G48)</f>
        <v>1.0293955963039108</v>
      </c>
      <c r="H74" s="64">
        <f t="shared" ref="H74:AB74" si="8">AVERAGE(H15,H24,H27,H30,H33,H36,H39,H48)</f>
        <v>1.0531279593379399</v>
      </c>
      <c r="I74" s="64">
        <f t="shared" si="8"/>
        <v>1.2113688253115054</v>
      </c>
      <c r="J74" s="64">
        <f t="shared" si="8"/>
        <v>1.2063617567766813</v>
      </c>
      <c r="K74" s="64">
        <f t="shared" si="8"/>
        <v>1.02571665312934</v>
      </c>
      <c r="L74" s="64">
        <f t="shared" si="8"/>
        <v>1.0919458166749096</v>
      </c>
      <c r="M74" s="64">
        <f t="shared" si="8"/>
        <v>1.4252699706349741</v>
      </c>
      <c r="N74" s="64">
        <f t="shared" si="8"/>
        <v>1.2682585222224636</v>
      </c>
      <c r="O74" s="64">
        <f t="shared" si="8"/>
        <v>1.2827874810031261</v>
      </c>
      <c r="P74" s="64">
        <f t="shared" si="8"/>
        <v>1.0177311270031633</v>
      </c>
      <c r="Q74" s="64">
        <f t="shared" si="8"/>
        <v>1.0297241244289701</v>
      </c>
      <c r="R74" s="64">
        <f t="shared" si="8"/>
        <v>0.89836707904159219</v>
      </c>
      <c r="S74" s="64">
        <f t="shared" si="8"/>
        <v>1.1847502236669301</v>
      </c>
      <c r="T74" s="64">
        <f t="shared" si="8"/>
        <v>1.4835594938979464</v>
      </c>
      <c r="U74" s="64">
        <f t="shared" si="8"/>
        <v>1.0445336427917866</v>
      </c>
      <c r="V74" s="64">
        <f t="shared" si="8"/>
        <v>0.95281311984770345</v>
      </c>
      <c r="W74" s="64">
        <f t="shared" si="8"/>
        <v>1.1102848120415345</v>
      </c>
      <c r="X74" s="64">
        <f t="shared" si="8"/>
        <v>1.0165723565593896</v>
      </c>
      <c r="Y74" s="64">
        <f t="shared" si="8"/>
        <v>1.2009491930760603</v>
      </c>
      <c r="Z74" s="64">
        <f t="shared" si="8"/>
        <v>1.0712818140579381</v>
      </c>
      <c r="AA74" s="64">
        <f t="shared" si="8"/>
        <v>0.92280201984012777</v>
      </c>
      <c r="AB74" s="64">
        <f t="shared" si="8"/>
        <v>1.1486516179154669</v>
      </c>
      <c r="AC74" s="64">
        <f t="shared" ref="AC74:AE74" si="9">AVERAGE(AC15,AC24,AC27,AC30,AC33,AC36,AC39,AC48)</f>
        <v>1.4500651389498751</v>
      </c>
      <c r="AD74" s="64">
        <f t="shared" si="9"/>
        <v>1.2017327685777979</v>
      </c>
      <c r="AE74" s="64">
        <f t="shared" si="9"/>
        <v>0.90807804978256657</v>
      </c>
      <c r="AF74" s="64">
        <f t="shared" ref="AF74:AI74" si="10">AVERAGE(AF15,AF24,AF27,AF30,AF33,AF36,AF39,AF48)</f>
        <v>0.75592992374764323</v>
      </c>
      <c r="AG74" s="64">
        <f t="shared" ref="AG74:AH74" si="11">AVERAGE(AG15,AG24,AG27,AG30,AG33,AG36,AG39,AG48)</f>
        <v>1.14226375374611</v>
      </c>
      <c r="AH74" s="64">
        <f t="shared" si="11"/>
        <v>0.88478885249907047</v>
      </c>
      <c r="AI74" s="64">
        <f t="shared" si="10"/>
        <v>1.1986743279185812</v>
      </c>
      <c r="AK74" s="21">
        <f>(reproductie!AI74-AVERAGE(reproductie!Y74:AH74))/STDEV(reproductie!Y74:AH74)</f>
        <v>0.64024196521824139</v>
      </c>
      <c r="AO74" s="74"/>
    </row>
    <row r="75" spans="1:42" ht="12" x14ac:dyDescent="0.3">
      <c r="A75" s="2" t="s">
        <v>90</v>
      </c>
      <c r="B75" s="17"/>
      <c r="G75" s="66">
        <f>STDEV(G15,G24,G27,G30,G33,G36,G39,G48)</f>
        <v>0.53114360636612923</v>
      </c>
      <c r="H75" s="66">
        <f t="shared" ref="H75:AB75" si="12">STDEV(H15,H24,H27,H30,H33,H36,H39,H48)</f>
        <v>0.50944371046998715</v>
      </c>
      <c r="I75" s="66">
        <f t="shared" si="12"/>
        <v>0.76171318781634345</v>
      </c>
      <c r="J75" s="66">
        <f t="shared" si="12"/>
        <v>0.30585079074725163</v>
      </c>
      <c r="K75" s="66">
        <f t="shared" si="12"/>
        <v>0.32792609528724259</v>
      </c>
      <c r="L75" s="66">
        <f t="shared" si="12"/>
        <v>0.491195527517435</v>
      </c>
      <c r="M75" s="66">
        <f t="shared" si="12"/>
        <v>0.52905137797687574</v>
      </c>
      <c r="N75" s="66">
        <f t="shared" si="12"/>
        <v>0.46539439811743971</v>
      </c>
      <c r="O75" s="66">
        <f t="shared" si="12"/>
        <v>0.46516187645305823</v>
      </c>
      <c r="P75" s="66">
        <f t="shared" si="12"/>
        <v>0.36526305950234134</v>
      </c>
      <c r="Q75" s="66">
        <f t="shared" si="12"/>
        <v>0.37055318075152099</v>
      </c>
      <c r="R75" s="66">
        <f t="shared" si="12"/>
        <v>0.41035874305971154</v>
      </c>
      <c r="S75" s="66">
        <f t="shared" si="12"/>
        <v>0.59712873379077491</v>
      </c>
      <c r="T75" s="66">
        <f t="shared" si="12"/>
        <v>0.56981960618218308</v>
      </c>
      <c r="U75" s="66">
        <f t="shared" si="12"/>
        <v>0.416952598898924</v>
      </c>
      <c r="V75" s="66">
        <f t="shared" si="12"/>
        <v>0.3843689505088233</v>
      </c>
      <c r="W75" s="66">
        <f t="shared" si="12"/>
        <v>0.56257973592931487</v>
      </c>
      <c r="X75" s="66">
        <f t="shared" si="12"/>
        <v>0.28568867273724013</v>
      </c>
      <c r="Y75" s="66">
        <f t="shared" si="12"/>
        <v>0.45775898424616113</v>
      </c>
      <c r="Z75" s="66">
        <f t="shared" si="12"/>
        <v>0.3894840622065906</v>
      </c>
      <c r="AA75" s="66">
        <f t="shared" si="12"/>
        <v>0.40379514482763967</v>
      </c>
      <c r="AB75" s="66">
        <f t="shared" si="12"/>
        <v>0.57627924930343699</v>
      </c>
      <c r="AC75" s="66">
        <f t="shared" ref="AC75:AE75" si="13">STDEV(AC15,AC24,AC27,AC30,AC33,AC36,AC39,AC48)</f>
        <v>0.48065311860528637</v>
      </c>
      <c r="AD75" s="66">
        <f t="shared" si="13"/>
        <v>0.51120806182663669</v>
      </c>
      <c r="AE75" s="66">
        <f t="shared" si="13"/>
        <v>0.28925009695291315</v>
      </c>
      <c r="AF75" s="66">
        <f t="shared" ref="AF75:AI75" si="14">STDEV(AF15,AF24,AF27,AF30,AF33,AF36,AF39,AF48)</f>
        <v>0.28604164965346751</v>
      </c>
      <c r="AG75" s="66">
        <f t="shared" ref="AG75:AH75" si="15">STDEV(AG15,AG24,AG27,AG30,AG33,AG36,AG39,AG48)</f>
        <v>0.37087984792088352</v>
      </c>
      <c r="AH75" s="66">
        <f t="shared" si="15"/>
        <v>0.31354340386223162</v>
      </c>
      <c r="AI75" s="66">
        <f t="shared" si="14"/>
        <v>0.44545506459083717</v>
      </c>
      <c r="AO75" s="74"/>
    </row>
    <row r="76" spans="1:42" ht="12" x14ac:dyDescent="0.3">
      <c r="A76" s="2" t="s">
        <v>89</v>
      </c>
      <c r="B76" s="17"/>
      <c r="G76" s="64">
        <f>AVERAGE(G12,G21,G42,G45,G63)</f>
        <v>0.7519420520634974</v>
      </c>
      <c r="H76" s="64">
        <f t="shared" ref="H76:AB76" si="16">AVERAGE(H12,H21,H42,H45,H63)</f>
        <v>0.84080849753062092</v>
      </c>
      <c r="I76" s="64">
        <f t="shared" si="16"/>
        <v>0.89693990114791033</v>
      </c>
      <c r="J76" s="64">
        <f t="shared" si="16"/>
        <v>0.88036446277895164</v>
      </c>
      <c r="K76" s="64">
        <f t="shared" si="16"/>
        <v>0.91961975525900619</v>
      </c>
      <c r="L76" s="64">
        <f t="shared" si="16"/>
        <v>0.76953177799222416</v>
      </c>
      <c r="M76" s="64">
        <f t="shared" si="16"/>
        <v>1.0705404694023546</v>
      </c>
      <c r="N76" s="64">
        <f t="shared" si="16"/>
        <v>0.84959225573038244</v>
      </c>
      <c r="O76" s="64">
        <f t="shared" si="16"/>
        <v>1.0338451706300165</v>
      </c>
      <c r="P76" s="64">
        <f t="shared" si="16"/>
        <v>0.93881691898116681</v>
      </c>
      <c r="Q76" s="64">
        <f t="shared" si="16"/>
        <v>0.73291754989407443</v>
      </c>
      <c r="R76" s="64">
        <f t="shared" si="16"/>
        <v>0.76428008220335408</v>
      </c>
      <c r="S76" s="64">
        <f t="shared" si="16"/>
        <v>0.87065080133130657</v>
      </c>
      <c r="T76" s="64">
        <f t="shared" si="16"/>
        <v>1.1791224636462097</v>
      </c>
      <c r="U76" s="64">
        <f t="shared" si="16"/>
        <v>0.92810829685563745</v>
      </c>
      <c r="V76" s="64">
        <f t="shared" si="16"/>
        <v>0.96628707419965421</v>
      </c>
      <c r="W76" s="64">
        <f t="shared" si="16"/>
        <v>0.91743656543555185</v>
      </c>
      <c r="X76" s="64">
        <f t="shared" si="16"/>
        <v>0.78446900785947149</v>
      </c>
      <c r="Y76" s="64">
        <f t="shared" si="16"/>
        <v>1.0609092702249365</v>
      </c>
      <c r="Z76" s="64">
        <f t="shared" si="16"/>
        <v>0.77763009066193778</v>
      </c>
      <c r="AA76" s="64">
        <f t="shared" si="16"/>
        <v>0.77174995969936455</v>
      </c>
      <c r="AB76" s="64">
        <f t="shared" si="16"/>
        <v>1.2098412125244067</v>
      </c>
      <c r="AC76" s="64">
        <f t="shared" ref="AC76:AE76" si="17">AVERAGE(AC12,AC21,AC42,AC45,AC63)</f>
        <v>1.1931092976616153</v>
      </c>
      <c r="AD76" s="64">
        <f t="shared" si="17"/>
        <v>1.0399796090803333</v>
      </c>
      <c r="AE76" s="64">
        <f t="shared" si="17"/>
        <v>0.7805457082869125</v>
      </c>
      <c r="AF76" s="64">
        <f t="shared" ref="AF76:AI76" si="18">AVERAGE(AF12,AF21,AF42,AF45,AF63)</f>
        <v>0.69978673108505196</v>
      </c>
      <c r="AG76" s="64">
        <f t="shared" ref="AG76:AH76" si="19">AVERAGE(AG12,AG21,AG42,AG45,AG63)</f>
        <v>1.1216198497571668</v>
      </c>
      <c r="AH76" s="64">
        <f t="shared" si="19"/>
        <v>0.88703351757704463</v>
      </c>
      <c r="AI76" s="64">
        <f t="shared" si="18"/>
        <v>1.1250360795388228</v>
      </c>
      <c r="AK76" s="21">
        <f>(reproductie!AI76-AVERAGE(reproductie!Y76:AH76))/STDEV(reproductie!Y76:AH76)</f>
        <v>0.8879441874862275</v>
      </c>
      <c r="AO76" s="74"/>
    </row>
    <row r="77" spans="1:42" ht="12" x14ac:dyDescent="0.3">
      <c r="A77" s="2" t="s">
        <v>88</v>
      </c>
      <c r="B77" s="17"/>
      <c r="G77" s="66">
        <f>STDEV(G12,G21,G42,G45,G63)</f>
        <v>0.59928127433623302</v>
      </c>
      <c r="H77" s="66">
        <f t="shared" ref="H77:AB77" si="20">STDEV(H12,H21,H42,H45,H63)</f>
        <v>0.6136456093263718</v>
      </c>
      <c r="I77" s="66">
        <f t="shared" si="20"/>
        <v>0.7465367208133562</v>
      </c>
      <c r="J77" s="66">
        <f t="shared" si="20"/>
        <v>0.59498986501834283</v>
      </c>
      <c r="K77" s="66">
        <f t="shared" si="20"/>
        <v>0.74987403815110576</v>
      </c>
      <c r="L77" s="66">
        <f t="shared" si="20"/>
        <v>0.53546781452825654</v>
      </c>
      <c r="M77" s="66">
        <f t="shared" si="20"/>
        <v>0.83054543939021874</v>
      </c>
      <c r="N77" s="66">
        <f t="shared" si="20"/>
        <v>0.60171577234612894</v>
      </c>
      <c r="O77" s="66">
        <f t="shared" si="20"/>
        <v>0.75258979405770765</v>
      </c>
      <c r="P77" s="66">
        <f t="shared" si="20"/>
        <v>0.70236526206046301</v>
      </c>
      <c r="Q77" s="66">
        <f t="shared" si="20"/>
        <v>0.52803303562314841</v>
      </c>
      <c r="R77" s="66">
        <f t="shared" si="20"/>
        <v>0.53518364603015678</v>
      </c>
      <c r="S77" s="66">
        <f t="shared" si="20"/>
        <v>0.68612519817195916</v>
      </c>
      <c r="T77" s="66">
        <f t="shared" si="20"/>
        <v>0.88574589330794273</v>
      </c>
      <c r="U77" s="66">
        <f t="shared" si="20"/>
        <v>0.68848444648276175</v>
      </c>
      <c r="V77" s="66">
        <f t="shared" si="20"/>
        <v>0.73162232301060204</v>
      </c>
      <c r="W77" s="66">
        <f t="shared" si="20"/>
        <v>0.6820533997736643</v>
      </c>
      <c r="X77" s="66">
        <f t="shared" si="20"/>
        <v>0.63882889413555599</v>
      </c>
      <c r="Y77" s="66">
        <f t="shared" si="20"/>
        <v>0.71688075766051718</v>
      </c>
      <c r="Z77" s="66">
        <f t="shared" si="20"/>
        <v>0.56552576454639747</v>
      </c>
      <c r="AA77" s="66">
        <f t="shared" si="20"/>
        <v>0.595062142681553</v>
      </c>
      <c r="AB77" s="66">
        <f t="shared" si="20"/>
        <v>0.96003581552810369</v>
      </c>
      <c r="AC77" s="66">
        <f t="shared" ref="AC77:AE77" si="21">STDEV(AC12,AC21,AC42,AC45,AC63)</f>
        <v>0.81238114430205244</v>
      </c>
      <c r="AD77" s="66">
        <f t="shared" si="21"/>
        <v>0.81911386207417836</v>
      </c>
      <c r="AE77" s="66">
        <f t="shared" si="21"/>
        <v>0.5792251261569229</v>
      </c>
      <c r="AF77" s="66">
        <f t="shared" ref="AF77:AI77" si="22">STDEV(AF12,AF21,AF42,AF45,AF63)</f>
        <v>0.51509607902882737</v>
      </c>
      <c r="AG77" s="66">
        <f t="shared" ref="AG77:AH77" si="23">STDEV(AG12,AG21,AG42,AG45,AG63)</f>
        <v>0.86592314246949564</v>
      </c>
      <c r="AH77" s="66">
        <f t="shared" si="23"/>
        <v>0.71054125775906418</v>
      </c>
      <c r="AI77" s="66">
        <f t="shared" si="22"/>
        <v>0.84074172330902275</v>
      </c>
      <c r="AO77" s="74"/>
    </row>
    <row r="78" spans="1:42" ht="12" x14ac:dyDescent="0.3">
      <c r="A78" s="2" t="s">
        <v>97</v>
      </c>
      <c r="B78" s="17"/>
      <c r="G78" s="64">
        <f>AVERAGE(G3,G6,G9,G18,G51,G54,G57,G60)</f>
        <v>2.6256016107446989</v>
      </c>
      <c r="H78" s="64">
        <f t="shared" ref="H78:AB78" si="24">AVERAGE(H3,H6,H9,H18,H51,H54,H57,H60)</f>
        <v>2.1924959143223255</v>
      </c>
      <c r="I78" s="64">
        <f t="shared" si="24"/>
        <v>2.904029396237775</v>
      </c>
      <c r="J78" s="64">
        <f t="shared" si="24"/>
        <v>2.0863719077789371</v>
      </c>
      <c r="K78" s="64">
        <f t="shared" si="24"/>
        <v>2.9469467464738526</v>
      </c>
      <c r="L78" s="64">
        <f t="shared" si="24"/>
        <v>1.9625168852555461</v>
      </c>
      <c r="M78" s="64">
        <f t="shared" si="24"/>
        <v>3.3662520582594109</v>
      </c>
      <c r="N78" s="64">
        <f t="shared" si="24"/>
        <v>3.0198434322500129</v>
      </c>
      <c r="O78" s="64">
        <f t="shared" si="24"/>
        <v>3.9440079174667293</v>
      </c>
      <c r="P78" s="64">
        <f t="shared" si="24"/>
        <v>3.4891387098160891</v>
      </c>
      <c r="Q78" s="64">
        <f t="shared" si="24"/>
        <v>1.9410481014972081</v>
      </c>
      <c r="R78" s="64">
        <f t="shared" si="24"/>
        <v>2.790566111665671</v>
      </c>
      <c r="S78" s="64">
        <f t="shared" si="24"/>
        <v>2.7073578124106974</v>
      </c>
      <c r="T78" s="64">
        <f t="shared" si="24"/>
        <v>3.366883530664857</v>
      </c>
      <c r="U78" s="64">
        <f t="shared" si="24"/>
        <v>4.1220160258814511</v>
      </c>
      <c r="V78" s="64">
        <f t="shared" si="24"/>
        <v>3.3621817103442049</v>
      </c>
      <c r="W78" s="64">
        <f t="shared" si="24"/>
        <v>3.7392661707534098</v>
      </c>
      <c r="X78" s="64">
        <f t="shared" si="24"/>
        <v>2.3581000349520105</v>
      </c>
      <c r="Y78" s="64">
        <f t="shared" si="24"/>
        <v>3.0157893607674859</v>
      </c>
      <c r="Z78" s="64">
        <f t="shared" si="24"/>
        <v>2.9673472731385466</v>
      </c>
      <c r="AA78" s="64">
        <f t="shared" si="24"/>
        <v>2.1401137634626166</v>
      </c>
      <c r="AB78" s="64">
        <f t="shared" si="24"/>
        <v>4.4975943058849301</v>
      </c>
      <c r="AC78" s="64">
        <f t="shared" ref="AC78:AE78" si="25">AVERAGE(AC3,AC6,AC9,AC18,AC51,AC54,AC57,AC60)</f>
        <v>2.8866702553720982</v>
      </c>
      <c r="AD78" s="64">
        <f t="shared" si="25"/>
        <v>5.4250713549395106</v>
      </c>
      <c r="AE78" s="64">
        <f t="shared" si="25"/>
        <v>2.7572239178848839</v>
      </c>
      <c r="AF78" s="64">
        <f t="shared" ref="AF78:AI78" si="26">AVERAGE(AF3,AF6,AF9,AF18,AF51,AF54,AF57,AF60)</f>
        <v>2.7493820004400091</v>
      </c>
      <c r="AG78" s="64">
        <f t="shared" ref="AG78:AH78" si="27">AVERAGE(AG3,AG6,AG9,AG18,AG51,AG54,AG57,AG60)</f>
        <v>4.6255830363231514</v>
      </c>
      <c r="AH78" s="64">
        <f t="shared" si="27"/>
        <v>2.8500087832383079</v>
      </c>
      <c r="AI78" s="64">
        <f t="shared" si="26"/>
        <v>3.2972684504810932</v>
      </c>
      <c r="AK78" s="21">
        <f>(reproductie!AI78-AVERAGE(reproductie!Y78:AH78))/STDEV(reproductie!Y78:AH78)</f>
        <v>-8.8793337793544494E-2</v>
      </c>
      <c r="AO78" s="74"/>
    </row>
    <row r="79" spans="1:42" ht="12" x14ac:dyDescent="0.3">
      <c r="A79" s="2" t="s">
        <v>90</v>
      </c>
      <c r="B79" s="17"/>
      <c r="G79" s="66">
        <f>STDEV(G3,G6,G9,G18,G51,G54,G57,G60)</f>
        <v>3.1739895894629853</v>
      </c>
      <c r="H79" s="66">
        <f t="shared" ref="H79:AB79" si="28">STDEV(H3,H6,H9,H18,H51,H54,H57,H60)</f>
        <v>1.9556768079175173</v>
      </c>
      <c r="I79" s="66">
        <f t="shared" si="28"/>
        <v>3.6849683857261453</v>
      </c>
      <c r="J79" s="66">
        <f t="shared" si="28"/>
        <v>1.9870236377373103</v>
      </c>
      <c r="K79" s="66">
        <f t="shared" si="28"/>
        <v>3.452148770787157</v>
      </c>
      <c r="L79" s="66">
        <f t="shared" si="28"/>
        <v>2.1229013851796088</v>
      </c>
      <c r="M79" s="66">
        <f t="shared" si="28"/>
        <v>4.4883291393559865</v>
      </c>
      <c r="N79" s="66">
        <f t="shared" si="28"/>
        <v>2.8012343663256787</v>
      </c>
      <c r="O79" s="66">
        <f t="shared" si="28"/>
        <v>4.481752748046298</v>
      </c>
      <c r="P79" s="66">
        <f t="shared" si="28"/>
        <v>3.563678192310654</v>
      </c>
      <c r="Q79" s="66">
        <f t="shared" si="28"/>
        <v>2.1428198599771835</v>
      </c>
      <c r="R79" s="66">
        <f t="shared" si="28"/>
        <v>3.0668266584610446</v>
      </c>
      <c r="S79" s="66">
        <f t="shared" si="28"/>
        <v>2.984505783969341</v>
      </c>
      <c r="T79" s="66">
        <f t="shared" si="28"/>
        <v>3.8380886954377882</v>
      </c>
      <c r="U79" s="66">
        <f t="shared" si="28"/>
        <v>5.127642110520946</v>
      </c>
      <c r="V79" s="66">
        <f t="shared" si="28"/>
        <v>3.9595349710824692</v>
      </c>
      <c r="W79" s="66">
        <f t="shared" si="28"/>
        <v>4.2560946286241208</v>
      </c>
      <c r="X79" s="66">
        <f t="shared" si="28"/>
        <v>2.3870829446408979</v>
      </c>
      <c r="Y79" s="66">
        <f t="shared" si="28"/>
        <v>3.2942679362026297</v>
      </c>
      <c r="Z79" s="66">
        <f t="shared" si="28"/>
        <v>3.4850370729872036</v>
      </c>
      <c r="AA79" s="66">
        <f t="shared" si="28"/>
        <v>2.1129593046344475</v>
      </c>
      <c r="AB79" s="66">
        <f t="shared" si="28"/>
        <v>5.5809852329069018</v>
      </c>
      <c r="AC79" s="66">
        <f t="shared" ref="AC79:AE79" si="29">STDEV(AC3,AC6,AC9,AC18,AC51,AC54,AC57,AC60)</f>
        <v>2.9852424359890728</v>
      </c>
      <c r="AD79" s="66">
        <f t="shared" si="29"/>
        <v>7.6362674533206558</v>
      </c>
      <c r="AE79" s="66">
        <f t="shared" si="29"/>
        <v>2.8653943811252729</v>
      </c>
      <c r="AF79" s="66">
        <f t="shared" ref="AF79:AI79" si="30">STDEV(AF3,AF6,AF9,AF18,AF51,AF54,AF57,AF60)</f>
        <v>2.9519870558902968</v>
      </c>
      <c r="AG79" s="66">
        <f t="shared" ref="AG79:AH79" si="31">STDEV(AG3,AG6,AG9,AG18,AG51,AG54,AG57,AG60)</f>
        <v>5.5405560456210425</v>
      </c>
      <c r="AH79" s="66">
        <f t="shared" si="31"/>
        <v>3.3755139350398489</v>
      </c>
      <c r="AI79" s="66">
        <f t="shared" si="30"/>
        <v>3.5464429388726861</v>
      </c>
      <c r="AO79" s="74"/>
    </row>
    <row r="80" spans="1:42" ht="12" x14ac:dyDescent="0.3">
      <c r="A80" s="2"/>
      <c r="B80" s="17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  <c r="AC80" s="12"/>
      <c r="AD80" s="12"/>
      <c r="AE80" s="12"/>
      <c r="AF80" s="12"/>
      <c r="AG80" s="12"/>
      <c r="AH80" s="12"/>
      <c r="AI80" s="12"/>
      <c r="AO80" s="74"/>
    </row>
    <row r="81" spans="1:41" ht="12" x14ac:dyDescent="0.3">
      <c r="A81" s="2" t="s">
        <v>98</v>
      </c>
      <c r="B81" s="17"/>
      <c r="G81" s="64">
        <f>AVERAGE(G15,G24,G27,G30,G51,G63)</f>
        <v>0.96717520011237246</v>
      </c>
      <c r="H81" s="64">
        <f t="shared" ref="H81:AB81" si="32">AVERAGE(H15,H24,H27,H30,H51,H63)</f>
        <v>1.1322049571722166</v>
      </c>
      <c r="I81" s="64">
        <f t="shared" si="32"/>
        <v>1.006387568336548</v>
      </c>
      <c r="J81" s="64">
        <f t="shared" si="32"/>
        <v>1.1430056449667314</v>
      </c>
      <c r="K81" s="64">
        <f t="shared" si="32"/>
        <v>0.95207720761270165</v>
      </c>
      <c r="L81" s="64">
        <f t="shared" si="32"/>
        <v>1.0103484161964691</v>
      </c>
      <c r="M81" s="64">
        <f t="shared" si="32"/>
        <v>1.4069321556619487</v>
      </c>
      <c r="N81" s="64">
        <f t="shared" si="32"/>
        <v>1.5916131434447731</v>
      </c>
      <c r="O81" s="64">
        <f t="shared" si="32"/>
        <v>1.570412948217343</v>
      </c>
      <c r="P81" s="64">
        <f t="shared" si="32"/>
        <v>1.5960434492689168</v>
      </c>
      <c r="Q81" s="64">
        <f t="shared" si="32"/>
        <v>1.1698327048069042</v>
      </c>
      <c r="R81" s="64">
        <f t="shared" si="32"/>
        <v>1.1311182466303</v>
      </c>
      <c r="S81" s="64">
        <f t="shared" si="32"/>
        <v>1.5841883461473589</v>
      </c>
      <c r="T81" s="64">
        <f t="shared" si="32"/>
        <v>1.7153875168543582</v>
      </c>
      <c r="U81" s="64">
        <f t="shared" si="32"/>
        <v>1.6199817745101026</v>
      </c>
      <c r="V81" s="64">
        <f t="shared" si="32"/>
        <v>1.1589969179790838</v>
      </c>
      <c r="W81" s="64">
        <f t="shared" si="32"/>
        <v>1.6967923795781863</v>
      </c>
      <c r="X81" s="64">
        <f t="shared" si="32"/>
        <v>1.2414217000345864</v>
      </c>
      <c r="Y81" s="64">
        <f t="shared" si="32"/>
        <v>1.3617968700257792</v>
      </c>
      <c r="Z81" s="64">
        <f t="shared" si="32"/>
        <v>1.2755448437139438</v>
      </c>
      <c r="AA81" s="64">
        <f t="shared" si="32"/>
        <v>1.1461999892082246</v>
      </c>
      <c r="AB81" s="64">
        <f t="shared" si="32"/>
        <v>1.7173001673641768</v>
      </c>
      <c r="AC81" s="64">
        <f t="shared" ref="AC81:AE81" si="33">AVERAGE(AC15,AC24,AC27,AC30,AC51,AC63)</f>
        <v>1.6377172208181834</v>
      </c>
      <c r="AD81" s="64">
        <f t="shared" si="33"/>
        <v>1.5263959509831253</v>
      </c>
      <c r="AE81" s="64">
        <f t="shared" si="33"/>
        <v>0.96551405252058198</v>
      </c>
      <c r="AF81" s="64">
        <f t="shared" ref="AF81:AI81" si="34">AVERAGE(AF15,AF24,AF27,AF30,AF51,AF63)</f>
        <v>1.0485129109064</v>
      </c>
      <c r="AG81" s="64">
        <f t="shared" ref="AG81:AH81" si="35">AVERAGE(AG15,AG24,AG27,AG30,AG51,AG63)</f>
        <v>1.4230319447108997</v>
      </c>
      <c r="AH81" s="64">
        <f t="shared" si="35"/>
        <v>0.96521385395079495</v>
      </c>
      <c r="AI81" s="64">
        <f t="shared" si="34"/>
        <v>1.4339864633725412</v>
      </c>
      <c r="AK81" s="21">
        <f>(reproductie!AI81-AVERAGE(reproductie!Y81:AH81))/STDEV(reproductie!Y81:AH81)</f>
        <v>0.46663677646408303</v>
      </c>
      <c r="AO81" s="74"/>
    </row>
    <row r="82" spans="1:41" ht="12" x14ac:dyDescent="0.3">
      <c r="A82" s="2" t="s">
        <v>90</v>
      </c>
      <c r="B82" s="17"/>
      <c r="G82" s="66">
        <f>STDEV(G15,G24,G27,G30,G51,G63)</f>
        <v>0.57909487211199473</v>
      </c>
      <c r="H82" s="66">
        <f t="shared" ref="H82:AB82" si="36">STDEV(H15,H24,H27,H30,H51,H63)</f>
        <v>0.85273407600813056</v>
      </c>
      <c r="I82" s="66">
        <f t="shared" si="36"/>
        <v>0.64994159971958942</v>
      </c>
      <c r="J82" s="66">
        <f t="shared" si="36"/>
        <v>0.35565956446653935</v>
      </c>
      <c r="K82" s="66">
        <f t="shared" si="36"/>
        <v>0.4022624497781041</v>
      </c>
      <c r="L82" s="66">
        <f t="shared" si="36"/>
        <v>0.45834886651388734</v>
      </c>
      <c r="M82" s="66">
        <f t="shared" si="36"/>
        <v>0.61398287972421139</v>
      </c>
      <c r="N82" s="66">
        <f t="shared" si="36"/>
        <v>1.0728850640133216</v>
      </c>
      <c r="O82" s="66">
        <f t="shared" si="36"/>
        <v>1.0100698996783399</v>
      </c>
      <c r="P82" s="66">
        <f t="shared" si="36"/>
        <v>1.5057505776684046</v>
      </c>
      <c r="Q82" s="66">
        <f t="shared" si="36"/>
        <v>0.57941080919591581</v>
      </c>
      <c r="R82" s="66">
        <f t="shared" si="36"/>
        <v>0.68217777277318004</v>
      </c>
      <c r="S82" s="66">
        <f t="shared" si="36"/>
        <v>1.0487268517492898</v>
      </c>
      <c r="T82" s="66">
        <f t="shared" si="36"/>
        <v>0.88776147627628887</v>
      </c>
      <c r="U82" s="66">
        <f t="shared" si="36"/>
        <v>1.0859881235032742</v>
      </c>
      <c r="V82" s="66">
        <f t="shared" si="36"/>
        <v>0.63279788998379793</v>
      </c>
      <c r="W82" s="66">
        <f t="shared" si="36"/>
        <v>1.3763236491865611</v>
      </c>
      <c r="X82" s="66">
        <f t="shared" si="36"/>
        <v>0.5546479483777158</v>
      </c>
      <c r="Y82" s="66">
        <f t="shared" si="36"/>
        <v>0.57315563714650919</v>
      </c>
      <c r="Z82" s="66">
        <f t="shared" si="36"/>
        <v>0.70234036214163797</v>
      </c>
      <c r="AA82" s="66">
        <f t="shared" si="36"/>
        <v>0.52568883852324921</v>
      </c>
      <c r="AB82" s="66">
        <f t="shared" si="36"/>
        <v>0.99842950274431519</v>
      </c>
      <c r="AC82" s="66">
        <f t="shared" ref="AC82:AE82" si="37">STDEV(AC15,AC24,AC27,AC30,AC51,AC63)</f>
        <v>0.81277226234699129</v>
      </c>
      <c r="AD82" s="66">
        <f t="shared" si="37"/>
        <v>0.86433102343804691</v>
      </c>
      <c r="AE82" s="66">
        <f t="shared" si="37"/>
        <v>0.35195380419989686</v>
      </c>
      <c r="AF82" s="66">
        <f t="shared" ref="AF82:AI82" si="38">STDEV(AF15,AF24,AF27,AF30,AF51,AF63)</f>
        <v>0.5207727575257507</v>
      </c>
      <c r="AG82" s="66">
        <f t="shared" ref="AG82:AH82" si="39">STDEV(AG15,AG24,AG27,AG30,AG51,AG63)</f>
        <v>0.87780775915226716</v>
      </c>
      <c r="AH82" s="66">
        <f t="shared" si="39"/>
        <v>0.41487905347458343</v>
      </c>
      <c r="AI82" s="66">
        <f t="shared" si="38"/>
        <v>0.78043500280025402</v>
      </c>
      <c r="AO82" s="74"/>
    </row>
    <row r="83" spans="1:41" ht="12" x14ac:dyDescent="0.3">
      <c r="A83" s="2" t="s">
        <v>99</v>
      </c>
      <c r="B83" s="17"/>
      <c r="G83" s="64">
        <f>AVERAGE(G9,G33,G36,G39,G48)</f>
        <v>1.136673633322435</v>
      </c>
      <c r="H83" s="64">
        <f t="shared" ref="H83:AB83" si="40">AVERAGE(H9,H33,H36,H39,H48)</f>
        <v>1.060263212758473</v>
      </c>
      <c r="I83" s="64">
        <f t="shared" si="40"/>
        <v>1.1311607548276885</v>
      </c>
      <c r="J83" s="64">
        <f t="shared" si="40"/>
        <v>1.0969360741405161</v>
      </c>
      <c r="K83" s="64">
        <f t="shared" si="40"/>
        <v>0.89384650075136363</v>
      </c>
      <c r="L83" s="64">
        <f t="shared" si="40"/>
        <v>1.0109512386972983</v>
      </c>
      <c r="M83" s="64">
        <f t="shared" si="40"/>
        <v>1.2575679720985762</v>
      </c>
      <c r="N83" s="64">
        <f t="shared" si="40"/>
        <v>1.106412076643758</v>
      </c>
      <c r="O83" s="64">
        <f t="shared" si="40"/>
        <v>1.1289087064169707</v>
      </c>
      <c r="P83" s="64">
        <f t="shared" si="40"/>
        <v>0.88688290419203997</v>
      </c>
      <c r="Q83" s="64">
        <f t="shared" si="40"/>
        <v>0.83767411023112037</v>
      </c>
      <c r="R83" s="64">
        <f t="shared" si="40"/>
        <v>0.73511289307904537</v>
      </c>
      <c r="S83" s="64">
        <f t="shared" si="40"/>
        <v>0.87655618822985792</v>
      </c>
      <c r="T83" s="64">
        <f t="shared" si="40"/>
        <v>1.2533968296738891</v>
      </c>
      <c r="U83" s="64">
        <f t="shared" si="40"/>
        <v>0.72965965207257322</v>
      </c>
      <c r="V83" s="64">
        <f t="shared" si="40"/>
        <v>0.80860985462110224</v>
      </c>
      <c r="W83" s="64">
        <f t="shared" si="40"/>
        <v>0.96755468972008585</v>
      </c>
      <c r="X83" s="64">
        <f t="shared" si="40"/>
        <v>0.90899165831955275</v>
      </c>
      <c r="Y83" s="64">
        <f t="shared" si="40"/>
        <v>1.0460765211350835</v>
      </c>
      <c r="Z83" s="64">
        <f t="shared" si="40"/>
        <v>0.91911411188167269</v>
      </c>
      <c r="AA83" s="64">
        <f t="shared" si="40"/>
        <v>0.74633391056042486</v>
      </c>
      <c r="AB83" s="64">
        <f t="shared" si="40"/>
        <v>0.88514936737193906</v>
      </c>
      <c r="AC83" s="64">
        <f t="shared" ref="AC83:AE83" si="41">AVERAGE(AC9,AC33,AC36,AC39,AC48)</f>
        <v>1.3178788013566298</v>
      </c>
      <c r="AD83" s="64">
        <f t="shared" si="41"/>
        <v>1.0210108966125593</v>
      </c>
      <c r="AE83" s="64">
        <f t="shared" si="41"/>
        <v>0.80767906510064869</v>
      </c>
      <c r="AF83" s="64">
        <f t="shared" ref="AF83:AI83" si="42">AVERAGE(AF9,AF33,AF36,AF39,AF48)</f>
        <v>0.58042668308708678</v>
      </c>
      <c r="AG83" s="64">
        <f t="shared" ref="AG83:AH83" si="43">AVERAGE(AG9,AG33,AG36,AG39,AG48)</f>
        <v>1.1166623436608325</v>
      </c>
      <c r="AH83" s="64">
        <f t="shared" si="43"/>
        <v>0.83537693693788329</v>
      </c>
      <c r="AI83" s="64">
        <f t="shared" si="42"/>
        <v>1.0986157304344186</v>
      </c>
      <c r="AK83" s="21">
        <f>(reproductie!AI83-AVERAGE(reproductie!Y83:AH83))/STDEV(reproductie!Y83:AH83)</f>
        <v>0.82275878776927514</v>
      </c>
      <c r="AO83" s="74"/>
    </row>
    <row r="84" spans="1:41" ht="12" x14ac:dyDescent="0.3">
      <c r="A84" s="2" t="s">
        <v>90</v>
      </c>
      <c r="B84" s="17"/>
      <c r="G84" s="66">
        <f>STDEV(G9,G33,G36,G39,G48)</f>
        <v>0.58426481534029273</v>
      </c>
      <c r="H84" s="66">
        <f t="shared" ref="H84:AB84" si="44">STDEV(H9,H33,H36,H39,H48)</f>
        <v>0.52013918729042929</v>
      </c>
      <c r="I84" s="66">
        <f t="shared" si="44"/>
        <v>0.8160206582525652</v>
      </c>
      <c r="J84" s="66">
        <f t="shared" si="44"/>
        <v>0.41717225366501681</v>
      </c>
      <c r="K84" s="66">
        <f t="shared" si="44"/>
        <v>0.31758997431209224</v>
      </c>
      <c r="L84" s="66">
        <f t="shared" si="44"/>
        <v>0.54740101988073697</v>
      </c>
      <c r="M84" s="66">
        <f t="shared" si="44"/>
        <v>0.57766405308385238</v>
      </c>
      <c r="N84" s="66">
        <f t="shared" si="44"/>
        <v>0.45456685935151436</v>
      </c>
      <c r="O84" s="66">
        <f t="shared" si="44"/>
        <v>0.47207131620684029</v>
      </c>
      <c r="P84" s="66">
        <f t="shared" si="44"/>
        <v>0.30742170836486671</v>
      </c>
      <c r="Q84" s="66">
        <f t="shared" si="44"/>
        <v>0.33155910055866061</v>
      </c>
      <c r="R84" s="66">
        <f t="shared" si="44"/>
        <v>0.27490396602642209</v>
      </c>
      <c r="S84" s="66">
        <f t="shared" si="44"/>
        <v>0.35488249207458028</v>
      </c>
      <c r="T84" s="66">
        <f t="shared" si="44"/>
        <v>0.63026096841774371</v>
      </c>
      <c r="U84" s="66">
        <f t="shared" si="44"/>
        <v>0.34161133361093038</v>
      </c>
      <c r="V84" s="66">
        <f t="shared" si="44"/>
        <v>0.31755872183821726</v>
      </c>
      <c r="W84" s="66">
        <f t="shared" si="44"/>
        <v>0.63132342935917141</v>
      </c>
      <c r="X84" s="66">
        <f t="shared" si="44"/>
        <v>0.40004347439121285</v>
      </c>
      <c r="Y84" s="66">
        <f t="shared" si="44"/>
        <v>0.44308504293975443</v>
      </c>
      <c r="Z84" s="66">
        <f t="shared" si="44"/>
        <v>0.39239448387175413</v>
      </c>
      <c r="AA84" s="66">
        <f t="shared" si="44"/>
        <v>0.29209789322243218</v>
      </c>
      <c r="AB84" s="66">
        <f t="shared" si="44"/>
        <v>0.48085129106183877</v>
      </c>
      <c r="AC84" s="66">
        <f t="shared" ref="AC84:AE84" si="45">STDEV(AC9,AC33,AC36,AC39,AC48)</f>
        <v>0.59928891936242756</v>
      </c>
      <c r="AD84" s="66">
        <f t="shared" si="45"/>
        <v>0.4543482209460048</v>
      </c>
      <c r="AE84" s="66">
        <f t="shared" si="45"/>
        <v>0.39168469352015911</v>
      </c>
      <c r="AF84" s="66">
        <f t="shared" ref="AF84:AI84" si="46">STDEV(AF9,AF33,AF36,AF39,AF48)</f>
        <v>0.22147392407755062</v>
      </c>
      <c r="AG84" s="66">
        <f t="shared" ref="AG84:AH84" si="47">STDEV(AG9,AG33,AG36,AG39,AG48)</f>
        <v>0.49073275953145512</v>
      </c>
      <c r="AH84" s="66">
        <f t="shared" si="47"/>
        <v>0.34585002759311073</v>
      </c>
      <c r="AI84" s="66">
        <f t="shared" si="46"/>
        <v>0.57464281217246949</v>
      </c>
      <c r="AO84" s="74"/>
    </row>
    <row r="85" spans="1:41" ht="12" x14ac:dyDescent="0.3">
      <c r="A85" s="2" t="s">
        <v>100</v>
      </c>
      <c r="B85" s="17"/>
      <c r="G85" s="64">
        <f>AVERAGE(G3,G6,G12,G18,G21,G42,G45,G54,G57,G60)</f>
        <v>2.1513268549419959</v>
      </c>
      <c r="H85" s="64">
        <f t="shared" ref="H85:AB85" si="48">AVERAGE(H3,H6,H12,H18,H21,H42,H45,H54,H57,H60)</f>
        <v>1.8074487670109562</v>
      </c>
      <c r="I85" s="64">
        <f t="shared" si="48"/>
        <v>2.5713756093976063</v>
      </c>
      <c r="J85" s="64">
        <f t="shared" si="48"/>
        <v>1.8400977389836737</v>
      </c>
      <c r="K85" s="64">
        <f t="shared" si="48"/>
        <v>2.619771022368754</v>
      </c>
      <c r="L85" s="64">
        <f t="shared" si="48"/>
        <v>1.7166513814739459</v>
      </c>
      <c r="M85" s="64">
        <f t="shared" si="48"/>
        <v>2.8955445783702278</v>
      </c>
      <c r="N85" s="64">
        <f t="shared" si="48"/>
        <v>2.3471037670544295</v>
      </c>
      <c r="O85" s="64">
        <f t="shared" si="48"/>
        <v>3.191656781952001</v>
      </c>
      <c r="P85" s="64">
        <f t="shared" si="48"/>
        <v>2.6738368072886152</v>
      </c>
      <c r="Q85" s="64">
        <f t="shared" si="48"/>
        <v>1.6223398776882774</v>
      </c>
      <c r="R85" s="64">
        <f t="shared" si="48"/>
        <v>2.2870591991497848</v>
      </c>
      <c r="S85" s="64">
        <f t="shared" si="48"/>
        <v>2.1602207277244108</v>
      </c>
      <c r="T85" s="64">
        <f t="shared" si="48"/>
        <v>2.8139847265237878</v>
      </c>
      <c r="U85" s="64">
        <f t="shared" si="48"/>
        <v>3.2604749926240606</v>
      </c>
      <c r="V85" s="64">
        <f t="shared" si="48"/>
        <v>2.8354363231553523</v>
      </c>
      <c r="W85" s="64">
        <f t="shared" si="48"/>
        <v>2.8365062963467769</v>
      </c>
      <c r="X85" s="64">
        <f t="shared" si="48"/>
        <v>1.8926235679583274</v>
      </c>
      <c r="Y85" s="64">
        <f t="shared" si="48"/>
        <v>2.563729095604296</v>
      </c>
      <c r="Z85" s="64">
        <f t="shared" si="48"/>
        <v>2.3948343529189544</v>
      </c>
      <c r="AA85" s="64">
        <f t="shared" si="48"/>
        <v>1.7753206576867306</v>
      </c>
      <c r="AB85" s="64">
        <f t="shared" si="48"/>
        <v>3.648962561198045</v>
      </c>
      <c r="AC85" s="64">
        <f t="shared" ref="AC85:AE85" si="49">AVERAGE(AC3,AC6,AC12,AC18,AC21,AC42,AC45,AC54,AC57,AC60)</f>
        <v>2.4243732311191613</v>
      </c>
      <c r="AD85" s="64">
        <f t="shared" si="49"/>
        <v>4.3950900844578591</v>
      </c>
      <c r="AE85" s="64">
        <f t="shared" si="49"/>
        <v>2.3393664642147431</v>
      </c>
      <c r="AF85" s="64">
        <f t="shared" ref="AF85:AI85" si="50">AVERAGE(AF3,AF6,AF12,AF18,AF21,AF42,AF45,AF54,AF57,AF60)</f>
        <v>2.2348218168052645</v>
      </c>
      <c r="AG85" s="64">
        <f t="shared" ref="AG85:AH85" si="51">AVERAGE(AG3,AG6,AG12,AG18,AG21,AG42,AG45,AG54,AG57,AG60)</f>
        <v>3.7629370182770367</v>
      </c>
      <c r="AH85" s="64">
        <f t="shared" si="51"/>
        <v>2.4345380865390061</v>
      </c>
      <c r="AI85" s="64">
        <f t="shared" si="50"/>
        <v>2.7495725192484164</v>
      </c>
      <c r="AK85" s="21">
        <f>(reproductie!AI85-AVERAGE(reproductie!Y85:AH85))/STDEV(reproductie!Y85:AH85)</f>
        <v>-5.7305269246152445E-2</v>
      </c>
      <c r="AO85" s="74"/>
    </row>
    <row r="86" spans="1:41" ht="12" x14ac:dyDescent="0.3">
      <c r="A86" s="2" t="s">
        <v>90</v>
      </c>
      <c r="B86" s="17"/>
      <c r="G86" s="66">
        <f>STDEV(G3,G6,G12,G18,G21,G42,G45,G54,G57,G60)</f>
        <v>2.9625143838357939</v>
      </c>
      <c r="H86" s="66">
        <f t="shared" ref="H86:AB86" si="52">STDEV(H3,H6,H12,H18,H21,H42,H45,H54,H57,H60)</f>
        <v>1.8336551348314645</v>
      </c>
      <c r="I86" s="66">
        <f t="shared" si="52"/>
        <v>3.3533176446306494</v>
      </c>
      <c r="J86" s="66">
        <f t="shared" si="52"/>
        <v>1.8561206003184634</v>
      </c>
      <c r="K86" s="66">
        <f t="shared" si="52"/>
        <v>3.1493647801731091</v>
      </c>
      <c r="L86" s="66">
        <f t="shared" si="52"/>
        <v>1.9647268019240152</v>
      </c>
      <c r="M86" s="66">
        <f t="shared" si="52"/>
        <v>4.103159580575876</v>
      </c>
      <c r="N86" s="66">
        <f t="shared" si="52"/>
        <v>2.6736214838104315</v>
      </c>
      <c r="O86" s="66">
        <f t="shared" si="52"/>
        <v>4.1939687948527506</v>
      </c>
      <c r="P86" s="66">
        <f t="shared" si="52"/>
        <v>3.3244246007790217</v>
      </c>
      <c r="Q86" s="66">
        <f t="shared" si="52"/>
        <v>1.982431185883847</v>
      </c>
      <c r="R86" s="66">
        <f t="shared" si="52"/>
        <v>2.8775680875458081</v>
      </c>
      <c r="S86" s="66">
        <f t="shared" si="52"/>
        <v>2.7652474414508683</v>
      </c>
      <c r="T86" s="66">
        <f t="shared" si="52"/>
        <v>3.5519796080442556</v>
      </c>
      <c r="U86" s="66">
        <f t="shared" si="52"/>
        <v>4.7731513630263303</v>
      </c>
      <c r="V86" s="66">
        <f t="shared" si="52"/>
        <v>3.6690107761581752</v>
      </c>
      <c r="W86" s="66">
        <f t="shared" si="52"/>
        <v>3.9906156896449505</v>
      </c>
      <c r="X86" s="66">
        <f t="shared" si="52"/>
        <v>2.2740967157255954</v>
      </c>
      <c r="Y86" s="66">
        <f t="shared" si="52"/>
        <v>3.0670364591335488</v>
      </c>
      <c r="Z86" s="66">
        <f t="shared" si="52"/>
        <v>3.2589174147098099</v>
      </c>
      <c r="AA86" s="66">
        <f t="shared" si="52"/>
        <v>2.0092215636849677</v>
      </c>
      <c r="AB86" s="66">
        <f t="shared" si="52"/>
        <v>5.1969342346856706</v>
      </c>
      <c r="AC86" s="66">
        <f t="shared" ref="AC86:AE86" si="53">STDEV(AC3,AC6,AC12,AC18,AC21,AC42,AC45,AC54,AC57,AC60)</f>
        <v>2.7678424353115001</v>
      </c>
      <c r="AD86" s="66">
        <f t="shared" si="53"/>
        <v>7.0568532708568998</v>
      </c>
      <c r="AE86" s="66">
        <f t="shared" si="53"/>
        <v>2.6884118330698556</v>
      </c>
      <c r="AF86" s="66">
        <f t="shared" ref="AF86:AI86" si="54">STDEV(AF3,AF6,AF12,AF18,AF21,AF42,AF45,AF54,AF57,AF60)</f>
        <v>2.7958128465336749</v>
      </c>
      <c r="AG86" s="66">
        <f t="shared" ref="AG86:AH86" si="55">STDEV(AG3,AG6,AG12,AG18,AG21,AG42,AG45,AG54,AG57,AG60)</f>
        <v>5.1848622397264892</v>
      </c>
      <c r="AH86" s="66">
        <f t="shared" si="55"/>
        <v>3.1261571456300694</v>
      </c>
      <c r="AI86" s="66">
        <f t="shared" si="54"/>
        <v>3.3118591483727151</v>
      </c>
      <c r="AO86" s="74"/>
    </row>
    <row r="87" spans="1:41" x14ac:dyDescent="0.25">
      <c r="B87" s="17"/>
      <c r="C87" s="18"/>
      <c r="D87" s="18"/>
      <c r="E87" s="39"/>
      <c r="F87" s="19"/>
      <c r="G87" s="40"/>
      <c r="H87" s="26"/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  <c r="AF87" s="26"/>
      <c r="AG87" s="26"/>
      <c r="AH87" s="26"/>
      <c r="AI87" s="26"/>
      <c r="AO87" s="74"/>
    </row>
    <row r="88" spans="1:41" x14ac:dyDescent="0.25">
      <c r="B88" s="17"/>
      <c r="C88" s="18"/>
      <c r="D88" s="18"/>
      <c r="E88" s="39"/>
      <c r="F88" s="19"/>
      <c r="G88" s="40"/>
      <c r="H88" s="26"/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  <c r="AF88" s="26"/>
      <c r="AG88" s="26"/>
      <c r="AH88" s="26"/>
      <c r="AI88" s="26"/>
      <c r="AO88" s="74"/>
    </row>
    <row r="89" spans="1:41" x14ac:dyDescent="0.25">
      <c r="A89" s="86" t="s">
        <v>94</v>
      </c>
      <c r="B89" s="17"/>
      <c r="C89" s="18"/>
      <c r="D89" s="18"/>
      <c r="E89" s="39"/>
      <c r="F89" s="19"/>
      <c r="G89" s="40"/>
      <c r="H89" s="26"/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  <c r="AF89" s="26"/>
      <c r="AG89" s="26"/>
      <c r="AH89" s="26"/>
      <c r="AI89" s="26"/>
      <c r="AO89" s="74"/>
    </row>
    <row r="90" spans="1:41" x14ac:dyDescent="0.25">
      <c r="A90" s="14" t="s">
        <v>84</v>
      </c>
      <c r="B90" s="14" t="s">
        <v>69</v>
      </c>
      <c r="E90" s="60"/>
      <c r="F90" s="43"/>
      <c r="M90" s="20">
        <v>0.32445672403157</v>
      </c>
      <c r="N90" s="20">
        <v>0.77365860913052897</v>
      </c>
      <c r="O90" s="20">
        <v>0.56451255421084201</v>
      </c>
      <c r="P90" s="20">
        <v>0.72164886095491898</v>
      </c>
      <c r="Q90" s="20">
        <v>0.54951946567945498</v>
      </c>
      <c r="R90" s="20">
        <v>1.95460346481021</v>
      </c>
      <c r="S90" s="20">
        <v>0.73104498888616898</v>
      </c>
      <c r="T90" s="20">
        <v>0.73270723640719304</v>
      </c>
      <c r="U90" s="20">
        <v>0.40689263514976998</v>
      </c>
      <c r="V90" s="20">
        <v>1.12490060047155</v>
      </c>
      <c r="W90" s="20">
        <v>0.96433841102201501</v>
      </c>
      <c r="X90" s="20">
        <v>0.53869695170308796</v>
      </c>
      <c r="Y90" s="20">
        <v>0.73081449721592595</v>
      </c>
      <c r="Z90" s="20">
        <v>0.43756463968206899</v>
      </c>
      <c r="AA90" s="20">
        <v>0.36116333559688302</v>
      </c>
      <c r="AB90" s="20">
        <v>0.84670610421658399</v>
      </c>
      <c r="AC90" s="20">
        <v>0.70942499457732999</v>
      </c>
      <c r="AD90" s="20">
        <v>0.57327320977071405</v>
      </c>
      <c r="AE90" s="20">
        <v>0.96429265526015295</v>
      </c>
      <c r="AF90" s="20">
        <v>0.32221247375603002</v>
      </c>
      <c r="AG90" s="20">
        <v>0.50302063098996597</v>
      </c>
      <c r="AH90" s="20">
        <v>0.29566895569774898</v>
      </c>
      <c r="AI90" s="20">
        <v>0.58143823549311902</v>
      </c>
      <c r="AK90" s="21">
        <f>(reproductie!AI90-AVERAGE(reproductie!Y90:AH90))/STDEV(reproductie!Y90:AH90)</f>
        <v>3.0432822256080409E-2</v>
      </c>
      <c r="AL90" s="21">
        <f>AVERAGE(G90:AI90)</f>
        <v>0.68315479281364477</v>
      </c>
      <c r="AM90" s="21">
        <f>STDEV(G90:AI90)</f>
        <v>0.3549026617262433</v>
      </c>
      <c r="AO90" s="12">
        <v>8310</v>
      </c>
    </row>
    <row r="91" spans="1:41" x14ac:dyDescent="0.25">
      <c r="A91" s="151" t="s">
        <v>150</v>
      </c>
      <c r="E91" s="43"/>
      <c r="F91" s="43"/>
      <c r="M91" s="20">
        <v>3.4234540949619197E-2</v>
      </c>
      <c r="N91" s="20">
        <v>8.2457805492172701E-2</v>
      </c>
      <c r="O91" s="20">
        <v>7.1254218587838897E-2</v>
      </c>
      <c r="P91" s="20">
        <v>7.9900256844852496E-2</v>
      </c>
      <c r="Q91" s="20">
        <v>6.0081127394363797E-2</v>
      </c>
      <c r="R91" s="20">
        <v>0.29181371362117597</v>
      </c>
      <c r="S91" s="20">
        <v>0.106244357284164</v>
      </c>
      <c r="T91" s="20">
        <v>8.8573263982394998E-2</v>
      </c>
      <c r="U91" s="20">
        <v>3.5022408540090699E-2</v>
      </c>
      <c r="V91" s="20">
        <v>0.132938552363321</v>
      </c>
      <c r="W91" s="20">
        <v>7.8314358947731602E-2</v>
      </c>
      <c r="X91" s="20">
        <v>3.5414905852996698E-2</v>
      </c>
      <c r="Y91" s="20">
        <v>9.7021583849423998E-2</v>
      </c>
      <c r="Z91" s="20">
        <v>5.94528991817381E-2</v>
      </c>
      <c r="AA91" s="20">
        <v>5.0628159070618801E-2</v>
      </c>
      <c r="AB91" s="20">
        <v>0.10945014121572599</v>
      </c>
      <c r="AC91" s="20">
        <v>7.2556438837178397E-2</v>
      </c>
      <c r="AD91" s="20">
        <v>7.4954874941739399E-2</v>
      </c>
      <c r="AE91" s="20">
        <v>0.13191197543109501</v>
      </c>
      <c r="AF91" s="20">
        <v>2.5934122331483799E-2</v>
      </c>
      <c r="AG91" s="20">
        <v>6.06744299307806E-2</v>
      </c>
      <c r="AH91" s="20">
        <v>4.0182114808562097E-2</v>
      </c>
      <c r="AI91" s="20">
        <v>7.56725779410128E-2</v>
      </c>
    </row>
    <row r="92" spans="1:41" x14ac:dyDescent="0.25">
      <c r="E92" s="43"/>
      <c r="F92" s="43"/>
      <c r="M92" s="20">
        <v>2.9887927775993499</v>
      </c>
      <c r="N92" s="20">
        <v>7.5409938429078398</v>
      </c>
      <c r="O92" s="20">
        <v>4.3031431542651104</v>
      </c>
      <c r="P92" s="20">
        <v>6.5501459366591499</v>
      </c>
      <c r="Q92" s="20">
        <v>5.0662870604577401</v>
      </c>
      <c r="R92" s="20">
        <v>13.7468242083105</v>
      </c>
      <c r="S92" s="20">
        <v>4.9509073734346796</v>
      </c>
      <c r="T92" s="20">
        <v>6.14232811616397</v>
      </c>
      <c r="U92" s="20">
        <v>4.931515196806</v>
      </c>
      <c r="V92" s="20">
        <v>10.3877668875097</v>
      </c>
      <c r="W92" s="20">
        <v>14.4367614231844</v>
      </c>
      <c r="X92" s="20">
        <v>9.1894760240496307</v>
      </c>
      <c r="Y92" s="20">
        <v>5.4903758645588896</v>
      </c>
      <c r="Z92" s="20">
        <v>3.1929112431121398</v>
      </c>
      <c r="AA92" s="20">
        <v>2.5467272209854799</v>
      </c>
      <c r="AB92" s="20">
        <v>6.5790649697863302</v>
      </c>
      <c r="AC92" s="20">
        <v>7.2409818561724597</v>
      </c>
      <c r="AD92" s="20">
        <v>4.2334825211342499</v>
      </c>
      <c r="AE92" s="20">
        <v>6.9981573473658401</v>
      </c>
      <c r="AF92" s="20">
        <v>4.34993663194075</v>
      </c>
      <c r="AG92" s="20">
        <v>4.1993650406388996</v>
      </c>
      <c r="AH92" s="20">
        <v>2.14798247546815</v>
      </c>
      <c r="AI92" s="20">
        <v>4.4501391398962404</v>
      </c>
    </row>
    <row r="93" spans="1:41" s="31" customFormat="1" x14ac:dyDescent="0.25">
      <c r="A93" s="31" t="s">
        <v>32</v>
      </c>
      <c r="B93" s="17" t="s">
        <v>86</v>
      </c>
      <c r="C93" s="18" t="s">
        <v>57</v>
      </c>
      <c r="D93" s="18" t="s">
        <v>59</v>
      </c>
      <c r="E93" s="39"/>
      <c r="F93" s="19"/>
      <c r="G93" s="39">
        <v>0.40738361274176382</v>
      </c>
      <c r="H93" s="19">
        <v>0.14184788896532272</v>
      </c>
      <c r="I93" s="19">
        <v>0.182136294734975</v>
      </c>
      <c r="J93" s="19">
        <v>0.34472785476722018</v>
      </c>
      <c r="K93" s="19">
        <v>0.1888126547952059</v>
      </c>
      <c r="L93" s="19">
        <v>0.22832162684370022</v>
      </c>
      <c r="M93" s="19">
        <v>0.42528319108227414</v>
      </c>
      <c r="N93" s="19">
        <v>0.25512542295987478</v>
      </c>
      <c r="O93" s="19">
        <v>0.39180147844900015</v>
      </c>
      <c r="P93" s="19">
        <v>0.60350557542704053</v>
      </c>
      <c r="Q93" s="19">
        <v>0.22763768838381274</v>
      </c>
      <c r="R93" s="19">
        <v>0.34232318594378797</v>
      </c>
      <c r="S93" s="19">
        <v>0.56214244519682244</v>
      </c>
      <c r="T93" s="19">
        <v>0.47283915555577954</v>
      </c>
      <c r="U93" s="56"/>
      <c r="V93" s="56"/>
      <c r="W93" s="56"/>
      <c r="X93" s="56"/>
      <c r="Y93" s="56"/>
      <c r="Z93" s="56"/>
      <c r="AA93" s="56"/>
      <c r="AB93" s="56"/>
      <c r="AC93" s="56"/>
      <c r="AD93" s="56"/>
      <c r="AE93" s="56"/>
      <c r="AF93" s="56"/>
      <c r="AG93" s="56"/>
      <c r="AH93" s="56"/>
      <c r="AI93" s="56"/>
      <c r="AK93" s="21" t="e">
        <f>(reproductie!AI93-AVERAGE(reproductie!Y93:AH93))/STDEV(reproductie!Y93:AH93)</f>
        <v>#DIV/0!</v>
      </c>
      <c r="AL93" s="21">
        <f>AVERAGE(G93:AI93)</f>
        <v>0.34099200541761282</v>
      </c>
      <c r="AM93" s="21">
        <f>STDEV(G93:AI93)</f>
        <v>0.14419103225869861</v>
      </c>
      <c r="AN93" s="53"/>
      <c r="AO93" s="77" t="s">
        <v>4</v>
      </c>
    </row>
    <row r="94" spans="1:41" x14ac:dyDescent="0.25">
      <c r="A94" s="151" t="s">
        <v>130</v>
      </c>
      <c r="B94" s="24"/>
      <c r="C94" s="25"/>
      <c r="D94" s="25"/>
      <c r="E94" s="39"/>
      <c r="F94" s="19"/>
      <c r="G94" s="39">
        <v>4.1203173454430558E-2</v>
      </c>
      <c r="H94" s="19">
        <v>1.1207187112650546E-2</v>
      </c>
      <c r="I94" s="19">
        <v>1.7678607255799946E-2</v>
      </c>
      <c r="J94" s="19">
        <v>3.6260002670746062E-2</v>
      </c>
      <c r="K94" s="19">
        <v>1.9743716305619018E-2</v>
      </c>
      <c r="L94" s="19">
        <v>2.1646316014624131E-2</v>
      </c>
      <c r="M94" s="19">
        <v>4.292933015751741E-2</v>
      </c>
      <c r="N94" s="19">
        <v>2.4666234373458003E-2</v>
      </c>
      <c r="O94" s="19">
        <v>4.001743679414628E-2</v>
      </c>
      <c r="P94" s="19">
        <v>6.6146718275467004E-2</v>
      </c>
      <c r="Q94" s="19">
        <v>2.2665303590400272E-2</v>
      </c>
      <c r="R94" s="19">
        <v>3.4963871272015813E-2</v>
      </c>
      <c r="S94" s="19">
        <v>5.7415556110258184E-2</v>
      </c>
      <c r="T94" s="19">
        <v>4.8865678504585314E-2</v>
      </c>
      <c r="U94" s="56"/>
      <c r="V94" s="56"/>
      <c r="W94" s="56"/>
      <c r="X94" s="56"/>
      <c r="Y94" s="56"/>
      <c r="Z94" s="56"/>
      <c r="AA94" s="56"/>
      <c r="AB94" s="56"/>
      <c r="AC94" s="56"/>
      <c r="AD94" s="56"/>
      <c r="AE94" s="56"/>
      <c r="AF94" s="56"/>
      <c r="AG94" s="56"/>
      <c r="AH94" s="56"/>
      <c r="AI94" s="56"/>
      <c r="AO94" s="73"/>
    </row>
    <row r="95" spans="1:41" x14ac:dyDescent="0.25">
      <c r="A95" s="67" t="s">
        <v>120</v>
      </c>
      <c r="B95" s="24"/>
      <c r="C95" s="25"/>
      <c r="D95" s="25"/>
      <c r="E95" s="39"/>
      <c r="F95" s="19"/>
      <c r="G95" s="39">
        <v>4.0278792630883045</v>
      </c>
      <c r="H95" s="19">
        <v>1.7953500197392407</v>
      </c>
      <c r="I95" s="19">
        <v>1.8764843508191045</v>
      </c>
      <c r="J95" s="19">
        <v>3.2773658328570807</v>
      </c>
      <c r="K95" s="19">
        <v>1.8056488484220981</v>
      </c>
      <c r="L95" s="19">
        <v>2.4082973402649506</v>
      </c>
      <c r="M95" s="19">
        <v>4.2131053979525106</v>
      </c>
      <c r="N95" s="19">
        <v>2.6387887366583089</v>
      </c>
      <c r="O95" s="19">
        <v>3.8360377578525324</v>
      </c>
      <c r="P95" s="19">
        <v>5.5062290173601509</v>
      </c>
      <c r="Q95" s="19">
        <v>2.2862661850544708</v>
      </c>
      <c r="R95" s="19">
        <v>3.3516072268718489</v>
      </c>
      <c r="S95" s="19">
        <v>5.5038068095173145</v>
      </c>
      <c r="T95" s="19">
        <v>4.5753353656129692</v>
      </c>
      <c r="U95" s="56"/>
      <c r="V95" s="56"/>
      <c r="W95" s="56"/>
      <c r="X95" s="56"/>
      <c r="Y95" s="56"/>
      <c r="Z95" s="56"/>
      <c r="AA95" s="56"/>
      <c r="AB95" s="56"/>
      <c r="AC95" s="56"/>
      <c r="AD95" s="56"/>
      <c r="AE95" s="56"/>
      <c r="AF95" s="56"/>
      <c r="AG95" s="56"/>
      <c r="AH95" s="56"/>
      <c r="AI95" s="56"/>
      <c r="AO95" s="73"/>
    </row>
    <row r="96" spans="1:41" x14ac:dyDescent="0.25">
      <c r="A96" s="31" t="s">
        <v>78</v>
      </c>
      <c r="B96" s="17" t="s">
        <v>69</v>
      </c>
      <c r="C96" s="18" t="s">
        <v>57</v>
      </c>
      <c r="D96" s="18" t="s">
        <v>61</v>
      </c>
      <c r="E96" s="19"/>
      <c r="F96" s="19">
        <v>5.2967676910043199E-2</v>
      </c>
      <c r="G96" s="20">
        <v>0.26476195665777502</v>
      </c>
      <c r="H96" s="20">
        <v>9.2026431395534902E-2</v>
      </c>
      <c r="I96" s="20">
        <v>9.0059045200663906E-2</v>
      </c>
      <c r="J96" s="20">
        <v>5.7235396478429297E-2</v>
      </c>
      <c r="K96" s="20">
        <v>8.9499358760225994E-2</v>
      </c>
      <c r="L96" s="20">
        <v>6.2315840491827298E-2</v>
      </c>
      <c r="M96" s="20">
        <v>6.87649101140098E-2</v>
      </c>
      <c r="N96" s="20">
        <v>0.210947644831674</v>
      </c>
      <c r="O96" s="20">
        <v>0.22093350903769499</v>
      </c>
      <c r="P96" s="20">
        <v>8.8044526433120801E-2</v>
      </c>
      <c r="Q96" s="20">
        <v>0.20861299475888501</v>
      </c>
      <c r="R96" s="20">
        <v>0.14327037842836099</v>
      </c>
      <c r="S96" s="20">
        <v>9.2128817412248196E-2</v>
      </c>
      <c r="T96" s="20">
        <v>0.34186835432213603</v>
      </c>
      <c r="U96" s="20">
        <v>0.28164073650445898</v>
      </c>
      <c r="V96" s="20">
        <v>0.188246497992165</v>
      </c>
      <c r="W96" s="20">
        <v>9.1772645750361606E-2</v>
      </c>
      <c r="X96" s="20">
        <v>0.16901782244959099</v>
      </c>
      <c r="Y96" s="20">
        <v>0.14448200604935901</v>
      </c>
      <c r="Z96" s="20">
        <v>0.123162819130843</v>
      </c>
      <c r="AA96" s="20">
        <v>0.100275993526536</v>
      </c>
      <c r="AB96" s="20">
        <v>8.2894296069499607E-2</v>
      </c>
      <c r="AC96" s="20">
        <v>9.7181471731817806E-2</v>
      </c>
      <c r="AD96" s="20">
        <v>9.1707051558939795E-2</v>
      </c>
      <c r="AE96" s="20">
        <v>0.25243870611497898</v>
      </c>
      <c r="AF96" s="20">
        <v>0.10159756736218301</v>
      </c>
      <c r="AG96" s="20">
        <v>0.21392491089941101</v>
      </c>
      <c r="AH96" s="20">
        <v>0.13634094215005399</v>
      </c>
      <c r="AI96" s="20">
        <v>8.4749776798804605E-2</v>
      </c>
      <c r="AK96" s="21">
        <f>(reproductie!AI96-AVERAGE(reproductie!Y96:AH96))/STDEV(reproductie!Y96:AH96)</f>
        <v>-0.88092451529543359</v>
      </c>
      <c r="AL96" s="21">
        <f>AVERAGE(G96:AI96)</f>
        <v>0.1444793933935031</v>
      </c>
      <c r="AM96" s="21">
        <f>STDEV(G96:AI96)</f>
        <v>7.5556734421737035E-2</v>
      </c>
      <c r="AO96" s="74">
        <v>11220</v>
      </c>
    </row>
    <row r="97" spans="1:41" x14ac:dyDescent="0.25">
      <c r="A97" s="151" t="s">
        <v>151</v>
      </c>
      <c r="B97" s="17"/>
      <c r="C97" s="18"/>
      <c r="D97" s="18"/>
      <c r="E97" s="19"/>
      <c r="F97" s="19">
        <v>5.6458697559124997E-3</v>
      </c>
      <c r="G97" s="20">
        <v>3.0895514863585799E-2</v>
      </c>
      <c r="H97" s="20">
        <v>1.0600669917592301E-2</v>
      </c>
      <c r="I97" s="20">
        <v>9.8414334455637492E-3</v>
      </c>
      <c r="J97" s="20">
        <v>6.5044007048781303E-3</v>
      </c>
      <c r="K97" s="20">
        <v>1.05687395832744E-2</v>
      </c>
      <c r="L97" s="20">
        <v>6.9383290166410297E-3</v>
      </c>
      <c r="M97" s="20">
        <v>7.7128458088425401E-3</v>
      </c>
      <c r="N97" s="20">
        <v>2.3627469487316199E-2</v>
      </c>
      <c r="O97" s="20">
        <v>2.74147204758938E-2</v>
      </c>
      <c r="P97" s="20">
        <v>9.8712115622375494E-3</v>
      </c>
      <c r="Q97" s="20">
        <v>2.6202404630111399E-2</v>
      </c>
      <c r="R97" s="20">
        <v>1.7284215748748898E-2</v>
      </c>
      <c r="S97" s="20">
        <v>1.11380240268599E-2</v>
      </c>
      <c r="T97" s="20">
        <v>4.2990772009829099E-2</v>
      </c>
      <c r="U97" s="20">
        <v>3.5482270690440201E-2</v>
      </c>
      <c r="V97" s="20">
        <v>2.3993914071060201E-2</v>
      </c>
      <c r="W97" s="20">
        <v>1.13475646103959E-2</v>
      </c>
      <c r="X97" s="20">
        <v>2.1560722581480202E-2</v>
      </c>
      <c r="Y97" s="20">
        <v>1.76197362254309E-2</v>
      </c>
      <c r="Z97" s="20">
        <v>1.5367544549454E-2</v>
      </c>
      <c r="AA97" s="20">
        <v>1.2367700602949901E-2</v>
      </c>
      <c r="AB97" s="20">
        <v>1.00032719455007E-2</v>
      </c>
      <c r="AC97" s="20">
        <v>1.1763547342429501E-2</v>
      </c>
      <c r="AD97" s="20">
        <v>1.1480100067560201E-2</v>
      </c>
      <c r="AE97" s="20">
        <v>3.16616885445851E-2</v>
      </c>
      <c r="AF97" s="20">
        <v>1.28220640284448E-2</v>
      </c>
      <c r="AG97" s="20">
        <v>2.62103823219174E-2</v>
      </c>
      <c r="AH97" s="20">
        <v>1.7478650214766099E-2</v>
      </c>
      <c r="AI97" s="20">
        <v>9.2008872886364008E-3</v>
      </c>
      <c r="AO97" s="74"/>
    </row>
    <row r="98" spans="1:41" x14ac:dyDescent="0.25">
      <c r="B98" s="17"/>
      <c r="C98" s="18"/>
      <c r="D98" s="18"/>
      <c r="E98" s="19"/>
      <c r="F98" s="19">
        <v>0.309822388213644</v>
      </c>
      <c r="G98" s="20">
        <v>1.3813797026210799</v>
      </c>
      <c r="H98" s="20">
        <v>0.47718281643953098</v>
      </c>
      <c r="I98" s="20">
        <v>0.51200197608888098</v>
      </c>
      <c r="J98" s="20">
        <v>0.29912603798471898</v>
      </c>
      <c r="K98" s="20">
        <v>0.45000914677116</v>
      </c>
      <c r="L98" s="20">
        <v>0.33865197510748901</v>
      </c>
      <c r="M98" s="20">
        <v>0.368750944200197</v>
      </c>
      <c r="N98" s="20">
        <v>1.17065161814806</v>
      </c>
      <c r="O98" s="20">
        <v>1.0280764649610299</v>
      </c>
      <c r="P98" s="20">
        <v>0.473409765704907</v>
      </c>
      <c r="Q98" s="20">
        <v>0.95034574999443899</v>
      </c>
      <c r="R98" s="20">
        <v>0.69726638548945796</v>
      </c>
      <c r="S98" s="20">
        <v>0.44139820794436502</v>
      </c>
      <c r="T98" s="20">
        <v>1.57156791541778</v>
      </c>
      <c r="U98" s="20">
        <v>1.2781109540500399</v>
      </c>
      <c r="V98" s="20">
        <v>0.83288628428387301</v>
      </c>
      <c r="W98" s="20">
        <v>0.42391075332695</v>
      </c>
      <c r="X98" s="20">
        <v>0.74687311282336499</v>
      </c>
      <c r="Y98" s="20">
        <v>0.69136391658599805</v>
      </c>
      <c r="Z98" s="20">
        <v>0.56578442820671504</v>
      </c>
      <c r="AA98" s="20">
        <v>0.46838572501342302</v>
      </c>
      <c r="AB98" s="20">
        <v>0.40075638326211999</v>
      </c>
      <c r="AC98" s="20">
        <v>0.46530709234594902</v>
      </c>
      <c r="AD98" s="20">
        <v>0.416225170075532</v>
      </c>
      <c r="AE98" s="20">
        <v>1.1530311503519901</v>
      </c>
      <c r="AF98" s="20">
        <v>0.45061645141483397</v>
      </c>
      <c r="AG98" s="20">
        <v>1.0140341730944999</v>
      </c>
      <c r="AH98" s="20">
        <v>0.59484256193698903</v>
      </c>
      <c r="AI98" s="20">
        <v>0.47518918594979098</v>
      </c>
      <c r="AO98" s="74"/>
    </row>
    <row r="99" spans="1:41" x14ac:dyDescent="0.25">
      <c r="A99" s="14" t="s">
        <v>110</v>
      </c>
      <c r="B99" s="14" t="s">
        <v>69</v>
      </c>
      <c r="C99" s="41" t="s">
        <v>59</v>
      </c>
      <c r="D99" s="41" t="s">
        <v>60</v>
      </c>
      <c r="V99" s="20">
        <v>0.53897041736144502</v>
      </c>
      <c r="W99" s="20">
        <v>0.39811311299320401</v>
      </c>
      <c r="X99" s="20">
        <v>0.19302589759188701</v>
      </c>
      <c r="Y99" s="20"/>
      <c r="Z99" s="20">
        <v>0.38052347527096902</v>
      </c>
      <c r="AA99" s="20">
        <v>0.78557770941571903</v>
      </c>
      <c r="AB99" s="20">
        <v>1.6148167626819301</v>
      </c>
      <c r="AC99" s="20">
        <v>0.905572914682226</v>
      </c>
      <c r="AD99" s="20">
        <v>0.95812015885175705</v>
      </c>
      <c r="AE99" s="20">
        <v>0.73947968200510805</v>
      </c>
      <c r="AF99" s="20">
        <v>0.59121289696127299</v>
      </c>
      <c r="AG99" s="20">
        <v>0.70034006271061999</v>
      </c>
      <c r="AH99" s="20">
        <v>0.82811960673833196</v>
      </c>
      <c r="AI99" s="20">
        <v>0.58522246284365098</v>
      </c>
      <c r="AK99" s="21">
        <f>(reproductie!AI99-AVERAGE(reproductie!Y99:AH99))/STDEV(reproductie!Y99:AH99)</f>
        <v>-0.73129684674981499</v>
      </c>
      <c r="AL99" s="21">
        <f>AVERAGE(G99:AI99)</f>
        <v>0.70916116616216307</v>
      </c>
      <c r="AM99" s="21">
        <f>STDEV(G99:AI99)</f>
        <v>0.35013623104957015</v>
      </c>
      <c r="AO99" s="12">
        <v>12200</v>
      </c>
    </row>
    <row r="100" spans="1:41" x14ac:dyDescent="0.25">
      <c r="A100" s="151" t="s">
        <v>126</v>
      </c>
      <c r="V100" s="13">
        <v>0</v>
      </c>
      <c r="W100" s="13">
        <v>0</v>
      </c>
      <c r="X100" s="13">
        <v>0</v>
      </c>
      <c r="Z100" s="13">
        <v>0</v>
      </c>
      <c r="AA100" s="13">
        <v>0</v>
      </c>
      <c r="AB100" s="13">
        <v>0</v>
      </c>
      <c r="AC100" s="13">
        <v>0</v>
      </c>
      <c r="AD100" s="13">
        <v>0</v>
      </c>
      <c r="AE100" s="13">
        <v>0</v>
      </c>
      <c r="AF100" s="13">
        <v>0</v>
      </c>
      <c r="AG100" s="13">
        <v>0</v>
      </c>
      <c r="AH100" s="13">
        <v>0</v>
      </c>
      <c r="AI100" s="13">
        <v>0</v>
      </c>
    </row>
    <row r="101" spans="1:41" x14ac:dyDescent="0.25">
      <c r="V101" s="13">
        <v>0</v>
      </c>
      <c r="W101" s="13">
        <v>0</v>
      </c>
      <c r="X101" s="13">
        <v>0</v>
      </c>
      <c r="Z101" s="13">
        <v>0</v>
      </c>
      <c r="AA101" s="13">
        <v>0</v>
      </c>
      <c r="AB101" s="13">
        <v>0</v>
      </c>
      <c r="AC101" s="13">
        <v>0</v>
      </c>
      <c r="AD101" s="13">
        <v>0</v>
      </c>
      <c r="AE101" s="13">
        <v>0</v>
      </c>
      <c r="AF101" s="13">
        <v>0</v>
      </c>
      <c r="AG101" s="13">
        <v>0</v>
      </c>
      <c r="AH101" s="13">
        <v>0</v>
      </c>
      <c r="AI101" s="13">
        <v>0</v>
      </c>
    </row>
    <row r="102" spans="1:41" s="22" customFormat="1" x14ac:dyDescent="0.25">
      <c r="A102" s="14" t="s">
        <v>66</v>
      </c>
      <c r="B102" s="14" t="s">
        <v>69</v>
      </c>
      <c r="C102" s="18" t="s">
        <v>57</v>
      </c>
      <c r="D102" s="18" t="s">
        <v>59</v>
      </c>
      <c r="E102" s="19">
        <v>1.1091495361880801</v>
      </c>
      <c r="F102" s="19">
        <v>1.2192894847825899</v>
      </c>
      <c r="G102" s="20">
        <v>1.0746198765155801</v>
      </c>
      <c r="H102" s="20">
        <v>1.52372532268395</v>
      </c>
      <c r="I102" s="20">
        <v>1.60043865635097</v>
      </c>
      <c r="J102" s="20">
        <v>1.4297404301622101</v>
      </c>
      <c r="K102" s="20">
        <v>1.83758544268562</v>
      </c>
      <c r="L102" s="20">
        <v>1.18628109857374</v>
      </c>
      <c r="M102" s="20">
        <v>3.3932844229133399</v>
      </c>
      <c r="N102" s="20">
        <v>2.2071533811321</v>
      </c>
      <c r="O102" s="20">
        <v>1.7568909458080999</v>
      </c>
      <c r="P102" s="20">
        <v>1.37095722663425</v>
      </c>
      <c r="Q102" s="20">
        <v>2.0450628249995302</v>
      </c>
      <c r="R102" s="20">
        <v>1.9013622698166599</v>
      </c>
      <c r="S102" s="20">
        <v>2.2159070582410099</v>
      </c>
      <c r="T102" s="20">
        <v>3.0441078065351199</v>
      </c>
      <c r="U102" s="20">
        <v>1.1810301990671099</v>
      </c>
      <c r="V102" s="20">
        <v>1.0321616748746001</v>
      </c>
      <c r="W102" s="20">
        <v>1.03058527303002</v>
      </c>
      <c r="X102" s="20">
        <v>1.4710949463790499</v>
      </c>
      <c r="Y102" s="20">
        <v>1.74834676750942</v>
      </c>
      <c r="Z102" s="20">
        <v>1.0581097029914399</v>
      </c>
      <c r="AA102" s="20">
        <v>0.80055725831107205</v>
      </c>
      <c r="AB102" s="20">
        <v>1.04231732174324</v>
      </c>
      <c r="AC102" s="20">
        <v>1.3636086457744401</v>
      </c>
      <c r="AD102" s="20">
        <v>1.2233102646924301</v>
      </c>
      <c r="AE102" s="20">
        <v>1.1266685839399699</v>
      </c>
      <c r="AF102" s="20">
        <v>0.66506409167744196</v>
      </c>
      <c r="AG102" s="20">
        <v>1.32328475304082</v>
      </c>
      <c r="AH102" s="20">
        <v>0.91110567030739398</v>
      </c>
      <c r="AI102" s="20">
        <v>1.03787363609557</v>
      </c>
      <c r="AK102" s="21">
        <f>(reproductie!AI102-AVERAGE(reproductie!Y102:AH102))/STDEV(reproductie!Y102:AH102)</f>
        <v>-0.28448053550555097</v>
      </c>
      <c r="AL102" s="21">
        <f>AVERAGE(G102:AI102)</f>
        <v>1.5035253638788342</v>
      </c>
      <c r="AM102" s="21">
        <f>STDEV(G102:AI102)</f>
        <v>0.62539841296525434</v>
      </c>
      <c r="AN102" s="53"/>
      <c r="AO102" s="76" t="s">
        <v>8</v>
      </c>
    </row>
    <row r="103" spans="1:41" s="30" customFormat="1" x14ac:dyDescent="0.25">
      <c r="A103" s="151" t="s">
        <v>152</v>
      </c>
      <c r="B103" s="24"/>
      <c r="C103" s="25"/>
      <c r="D103" s="25"/>
      <c r="E103" s="19">
        <v>0.21764823667206701</v>
      </c>
      <c r="F103" s="19">
        <v>0.29129854293875601</v>
      </c>
      <c r="G103" s="20">
        <v>0.312973982888896</v>
      </c>
      <c r="H103" s="20">
        <v>0.477328666761689</v>
      </c>
      <c r="I103" s="20">
        <v>0.50573086656453103</v>
      </c>
      <c r="J103" s="20">
        <v>0.46516820206269499</v>
      </c>
      <c r="K103" s="20">
        <v>0.60776274154337095</v>
      </c>
      <c r="L103" s="20">
        <v>0.361005954864006</v>
      </c>
      <c r="M103" s="20">
        <v>1.11554577357569</v>
      </c>
      <c r="N103" s="20">
        <v>0.74946569111699102</v>
      </c>
      <c r="O103" s="20">
        <v>0.61446045096267399</v>
      </c>
      <c r="P103" s="20">
        <v>0.478525067347771</v>
      </c>
      <c r="Q103" s="20">
        <v>0.71118571320414103</v>
      </c>
      <c r="R103" s="20">
        <v>0.61639365557383996</v>
      </c>
      <c r="S103" s="20">
        <v>0.777744392573542</v>
      </c>
      <c r="T103" s="20">
        <v>1.0593647350578601</v>
      </c>
      <c r="U103" s="20">
        <v>0.42585807309998702</v>
      </c>
      <c r="V103" s="20">
        <v>0.38023317920858402</v>
      </c>
      <c r="W103" s="20">
        <v>0.383151642149891</v>
      </c>
      <c r="X103" s="20">
        <v>0.52432419487927895</v>
      </c>
      <c r="Y103" s="20">
        <v>0.62385345073985998</v>
      </c>
      <c r="Z103" s="20">
        <v>0.37373083502094201</v>
      </c>
      <c r="AA103" s="20">
        <v>0.26268778843631801</v>
      </c>
      <c r="AB103" s="20">
        <v>0.35855436360976101</v>
      </c>
      <c r="AC103" s="20">
        <v>0.44303937560560402</v>
      </c>
      <c r="AD103" s="20">
        <v>0.43399010364563301</v>
      </c>
      <c r="AE103" s="20">
        <v>0.38919546740415401</v>
      </c>
      <c r="AF103" s="20">
        <v>0.22384811293993301</v>
      </c>
      <c r="AG103" s="20">
        <v>0.44524379516913798</v>
      </c>
      <c r="AH103" s="20">
        <v>0.28233656198327101</v>
      </c>
      <c r="AI103" s="20">
        <v>0.29233928552629601</v>
      </c>
      <c r="AO103" s="73"/>
    </row>
    <row r="104" spans="1:41" s="30" customFormat="1" x14ac:dyDescent="0.25">
      <c r="B104" s="24"/>
      <c r="C104" s="25"/>
      <c r="D104" s="25"/>
      <c r="E104" s="19">
        <v>5.2312841887413697</v>
      </c>
      <c r="F104" s="19">
        <v>5.0228713617442899</v>
      </c>
      <c r="G104" s="20">
        <v>3.70193663323202</v>
      </c>
      <c r="H104" s="20">
        <v>4.9659573495163496</v>
      </c>
      <c r="I104" s="20">
        <v>5.1914824329557803</v>
      </c>
      <c r="J104" s="20">
        <v>4.5088566382736399</v>
      </c>
      <c r="K104" s="20">
        <v>5.7216088969621604</v>
      </c>
      <c r="L104" s="20">
        <v>3.9386886800795602</v>
      </c>
      <c r="M104" s="20">
        <v>10.7980338308101</v>
      </c>
      <c r="N104" s="20">
        <v>6.7093166431367397</v>
      </c>
      <c r="O104" s="20">
        <v>5.1972228128499403</v>
      </c>
      <c r="P104" s="20">
        <v>4.0528180164774001</v>
      </c>
      <c r="Q104" s="20">
        <v>6.1014395515966804</v>
      </c>
      <c r="R104" s="20">
        <v>6.0513590602645904</v>
      </c>
      <c r="S104" s="20">
        <v>6.5890093551374402</v>
      </c>
      <c r="T104" s="20">
        <v>9.1144314574988403</v>
      </c>
      <c r="U104" s="20">
        <v>3.3867759404203701</v>
      </c>
      <c r="V104" s="20">
        <v>2.8971765464899102</v>
      </c>
      <c r="W104" s="20">
        <v>2.8637075124414699</v>
      </c>
      <c r="X104" s="20">
        <v>4.2664329670077201</v>
      </c>
      <c r="Y104" s="20">
        <v>5.0713115132937396</v>
      </c>
      <c r="Z104" s="20">
        <v>3.0879811428475601</v>
      </c>
      <c r="AA104" s="20">
        <v>2.4872219002715301</v>
      </c>
      <c r="AB104" s="20">
        <v>3.1129336941839698</v>
      </c>
      <c r="AC104" s="20">
        <v>4.31764510775582</v>
      </c>
      <c r="AD104" s="20">
        <v>3.5625063925127498</v>
      </c>
      <c r="AE104" s="20">
        <v>3.3595846944322498</v>
      </c>
      <c r="AF104" s="20">
        <v>2.0205805515241999</v>
      </c>
      <c r="AG104" s="20">
        <v>4.0580157672694703</v>
      </c>
      <c r="AH104" s="20">
        <v>2.9729837294816801</v>
      </c>
      <c r="AI104" s="20">
        <v>3.6963024442049499</v>
      </c>
      <c r="AO104" s="73"/>
    </row>
    <row r="105" spans="1:41" x14ac:dyDescent="0.25">
      <c r="A105" s="14" t="s">
        <v>85</v>
      </c>
      <c r="B105" s="14" t="s">
        <v>69</v>
      </c>
      <c r="E105" s="42">
        <v>1.1723029722876299</v>
      </c>
      <c r="F105" s="19">
        <v>0.83944087947077395</v>
      </c>
      <c r="G105" s="38">
        <v>1.47751713245668</v>
      </c>
      <c r="H105" s="38">
        <v>2.3208904958968102</v>
      </c>
      <c r="I105" s="38">
        <v>4.4797583708902096</v>
      </c>
      <c r="J105" s="20">
        <v>4.9092927959215196</v>
      </c>
      <c r="K105" s="20">
        <v>4.7257892407323601</v>
      </c>
      <c r="L105" s="20">
        <v>4.8699495598330396</v>
      </c>
      <c r="M105" s="20">
        <v>6.26157620294238</v>
      </c>
      <c r="N105" s="20">
        <v>1.97976073818742</v>
      </c>
      <c r="O105" s="20">
        <v>3.6405248514732298</v>
      </c>
      <c r="P105" s="20">
        <v>5.4455286365243696</v>
      </c>
      <c r="Q105" s="20">
        <v>2.09165023558212</v>
      </c>
      <c r="R105" s="20">
        <v>2.0468747357604999</v>
      </c>
      <c r="S105" s="20">
        <v>3.4998266056439302</v>
      </c>
      <c r="T105" s="20">
        <v>3.1809285894661299</v>
      </c>
      <c r="U105" s="20">
        <v>4.0460944653222102</v>
      </c>
      <c r="V105" s="20">
        <v>5.1083380756507797</v>
      </c>
      <c r="W105" s="20">
        <v>2.5074344150103598</v>
      </c>
      <c r="X105" s="20">
        <v>3.6799148895207301</v>
      </c>
      <c r="Y105" s="20">
        <v>2.8137058953163199</v>
      </c>
      <c r="Z105" s="20">
        <v>3.5121194342552502</v>
      </c>
      <c r="AA105" s="20">
        <v>4.5659781707870604</v>
      </c>
      <c r="AB105" s="20">
        <v>2.7248659726669402</v>
      </c>
      <c r="AC105" s="20">
        <v>4.7064157713748802</v>
      </c>
      <c r="AD105" s="20">
        <v>3.85946407412718</v>
      </c>
      <c r="AE105" s="20">
        <v>1.96955574071407</v>
      </c>
      <c r="AF105" s="20">
        <v>2.2074738498913602</v>
      </c>
      <c r="AG105" s="20">
        <v>1.7197112432116901</v>
      </c>
      <c r="AH105" s="20">
        <v>2.1495967278257</v>
      </c>
      <c r="AI105" s="20">
        <v>1.5600635469072199</v>
      </c>
      <c r="AK105" s="21">
        <f>(reproductie!AI105-AVERAGE(reproductie!Y105:AH105))/STDEV(reproductie!Y105:AH105)</f>
        <v>-1.3528647988935054</v>
      </c>
      <c r="AL105" s="21">
        <f>AVERAGE(G105:AI105)</f>
        <v>3.3814000159962911</v>
      </c>
      <c r="AM105" s="21">
        <f>STDEV(G105:AI105)</f>
        <v>1.3336575344186496</v>
      </c>
      <c r="AO105" s="12">
        <v>12380</v>
      </c>
    </row>
    <row r="106" spans="1:41" x14ac:dyDescent="0.25">
      <c r="A106" s="151" t="s">
        <v>153</v>
      </c>
      <c r="E106" s="42">
        <v>0.22918729800339499</v>
      </c>
      <c r="F106" s="39">
        <v>0.28788021568014899</v>
      </c>
      <c r="G106" s="61">
        <v>0.64911527839308403</v>
      </c>
      <c r="H106" s="20">
        <v>0.58815157577793198</v>
      </c>
      <c r="I106" s="20">
        <v>1.0994893337710401</v>
      </c>
      <c r="J106" s="20">
        <v>2.0495779373891199</v>
      </c>
      <c r="K106" s="20">
        <v>2.0448569148429701</v>
      </c>
      <c r="L106" s="20">
        <v>1.4679524798365899</v>
      </c>
      <c r="M106" s="20">
        <v>1.4635970829623901</v>
      </c>
      <c r="N106" s="20">
        <v>0.80933532655567797</v>
      </c>
      <c r="O106" s="20">
        <v>1.8531045578287</v>
      </c>
      <c r="P106" s="20">
        <v>1.9120135277243999</v>
      </c>
      <c r="Q106" s="20">
        <v>0.93068524232653604</v>
      </c>
      <c r="R106" s="20">
        <v>0.82925255616035198</v>
      </c>
      <c r="S106" s="20">
        <v>1.5920593420164</v>
      </c>
      <c r="T106" s="20">
        <v>1.4013587787552699</v>
      </c>
      <c r="U106" s="20">
        <v>1.8486448408574001</v>
      </c>
      <c r="V106" s="20">
        <v>2.76024979079427</v>
      </c>
      <c r="W106" s="20">
        <v>1.3471964135171</v>
      </c>
      <c r="X106" s="20">
        <v>1.6754632476214699</v>
      </c>
      <c r="Y106" s="20">
        <v>1.5105900063109201</v>
      </c>
      <c r="Z106" s="20">
        <v>1.77339866176214</v>
      </c>
      <c r="AA106" s="20">
        <v>2.6345095154144702</v>
      </c>
      <c r="AB106" s="20">
        <v>1.58013962659513</v>
      </c>
      <c r="AC106" s="20">
        <v>2.5152401694629098</v>
      </c>
      <c r="AD106" s="20">
        <v>2.1638944871538999</v>
      </c>
      <c r="AE106" s="20">
        <v>1.2050829336573201</v>
      </c>
      <c r="AF106" s="20">
        <v>1.39154163860987</v>
      </c>
      <c r="AG106" s="20">
        <v>1.02395303715013</v>
      </c>
      <c r="AH106" s="20">
        <v>1.2672635438131901</v>
      </c>
      <c r="AI106" s="20">
        <v>0.92480363745674099</v>
      </c>
    </row>
    <row r="107" spans="1:41" x14ac:dyDescent="0.25">
      <c r="E107" s="42">
        <v>5.5576045252589497</v>
      </c>
      <c r="F107" s="39">
        <v>2.3501559579819302</v>
      </c>
      <c r="G107" s="61">
        <v>3.4447675896006702</v>
      </c>
      <c r="H107" s="20">
        <v>11.2031590707769</v>
      </c>
      <c r="I107" s="20">
        <v>26.136153658754299</v>
      </c>
      <c r="J107" s="20">
        <v>13.480159222334199</v>
      </c>
      <c r="K107" s="20">
        <v>12.0183977767336</v>
      </c>
      <c r="L107" s="20">
        <v>21.364529470510401</v>
      </c>
      <c r="M107" s="20">
        <v>40.931296524432597</v>
      </c>
      <c r="N107" s="20">
        <v>5.0841554826941699</v>
      </c>
      <c r="O107" s="20">
        <v>7.5825120802208099</v>
      </c>
      <c r="P107" s="20">
        <v>19.9243634979922</v>
      </c>
      <c r="Q107" s="20">
        <v>4.8664524886776803</v>
      </c>
      <c r="R107" s="20">
        <v>5.2942048797228303</v>
      </c>
      <c r="S107" s="20">
        <v>8.2667650662728605</v>
      </c>
      <c r="T107" s="20">
        <v>7.7928111838809402</v>
      </c>
      <c r="U107" s="20">
        <v>9.6869293242281191</v>
      </c>
      <c r="V107" s="20">
        <v>10.023468546377799</v>
      </c>
      <c r="W107" s="20">
        <v>4.8017112511284603</v>
      </c>
      <c r="X107" s="20">
        <v>8.8203786325237292</v>
      </c>
      <c r="Y107" s="20">
        <v>5.42678532442166</v>
      </c>
      <c r="Z107" s="20">
        <v>7.3659328094340903</v>
      </c>
      <c r="AA107" s="20">
        <v>8.2143198771319597</v>
      </c>
      <c r="AB107" s="20">
        <v>4.8102268222096596</v>
      </c>
      <c r="AC107" s="20">
        <v>9.3807929313142306</v>
      </c>
      <c r="AD107" s="20">
        <v>7.1469160440520501</v>
      </c>
      <c r="AE107" s="20">
        <v>3.2502467350040098</v>
      </c>
      <c r="AF107" s="20">
        <v>3.5470151506529799</v>
      </c>
      <c r="AG107" s="20">
        <v>2.91896890948748</v>
      </c>
      <c r="AH107" s="20">
        <v>3.7001009467106001</v>
      </c>
      <c r="AI107" s="20">
        <v>2.6435983820116098</v>
      </c>
    </row>
    <row r="108" spans="1:41" s="30" customFormat="1" x14ac:dyDescent="0.25">
      <c r="A108" s="31" t="s">
        <v>38</v>
      </c>
      <c r="B108" s="17" t="s">
        <v>69</v>
      </c>
      <c r="C108" s="25" t="s">
        <v>57</v>
      </c>
      <c r="D108" s="25" t="s">
        <v>59</v>
      </c>
      <c r="E108" s="19">
        <v>0.77420101860226498</v>
      </c>
      <c r="F108" s="19">
        <v>1.1269488274166299</v>
      </c>
      <c r="G108" s="20">
        <v>1.64420529451171</v>
      </c>
      <c r="H108" s="20">
        <v>0.30061143813546598</v>
      </c>
      <c r="I108" s="20">
        <v>0.77739917435885997</v>
      </c>
      <c r="J108" s="20">
        <v>1.87041306446489</v>
      </c>
      <c r="K108" s="20">
        <v>0.327383676296232</v>
      </c>
      <c r="L108" s="20">
        <v>1.2252724200501599</v>
      </c>
      <c r="M108" s="20">
        <v>0.83765809672091796</v>
      </c>
      <c r="N108" s="20">
        <v>0.81711004808707</v>
      </c>
      <c r="O108" s="20">
        <v>0.36831148871238301</v>
      </c>
      <c r="P108" s="20">
        <v>0.56819983877372104</v>
      </c>
      <c r="Q108" s="20">
        <v>0.74603213994557604</v>
      </c>
      <c r="R108" s="20">
        <v>1.0785781381897199</v>
      </c>
      <c r="S108" s="20">
        <v>0.65306501539474004</v>
      </c>
      <c r="T108" s="20">
        <v>1.27221971270068</v>
      </c>
      <c r="U108" s="20">
        <v>0.924002415708846</v>
      </c>
      <c r="V108" s="20">
        <v>0.32679890671033401</v>
      </c>
      <c r="W108" s="20">
        <v>0.72866356929123499</v>
      </c>
      <c r="X108" s="20">
        <v>0.52656183407203805</v>
      </c>
      <c r="Y108" s="20">
        <v>0.95157294686640403</v>
      </c>
      <c r="Z108" s="20">
        <v>0.50233925279403102</v>
      </c>
      <c r="AA108" s="20">
        <v>1.06567835646176</v>
      </c>
      <c r="AB108" s="20">
        <v>1.44566274333972</v>
      </c>
      <c r="AC108" s="20">
        <v>1.16382642201201</v>
      </c>
      <c r="AD108" s="20">
        <v>0.87572402417650996</v>
      </c>
      <c r="AE108" s="20">
        <v>0.88903282446392895</v>
      </c>
      <c r="AF108" s="20">
        <v>0.45674361538797198</v>
      </c>
      <c r="AG108" s="20">
        <v>0.744704675651644</v>
      </c>
      <c r="AH108" s="20">
        <v>0.95133908068515605</v>
      </c>
      <c r="AI108" s="20">
        <v>0.97254743203197602</v>
      </c>
      <c r="AK108" s="21">
        <f>(reproductie!AI108-AVERAGE(reproductie!Y108:AH108))/STDEV(reproductie!Y108:AH108)</f>
        <v>0.23069515872899526</v>
      </c>
      <c r="AL108" s="21">
        <f>AVERAGE(G108:AI108)</f>
        <v>0.86247095331019619</v>
      </c>
      <c r="AM108" s="21">
        <f>STDEV(G108:AI108)</f>
        <v>0.38748706127647597</v>
      </c>
      <c r="AO108" s="77">
        <v>12590</v>
      </c>
    </row>
    <row r="109" spans="1:41" s="30" customFormat="1" x14ac:dyDescent="0.25">
      <c r="A109" s="30" t="s">
        <v>129</v>
      </c>
      <c r="B109" s="24"/>
      <c r="C109" s="25"/>
      <c r="D109" s="25"/>
      <c r="E109" s="19">
        <v>0.13640795763650501</v>
      </c>
      <c r="F109" s="19">
        <v>0.315899095581612</v>
      </c>
      <c r="G109" s="20">
        <v>0.479156624008229</v>
      </c>
      <c r="H109" s="20">
        <v>8.0850500329446101E-2</v>
      </c>
      <c r="I109" s="20">
        <v>0.217569823203311</v>
      </c>
      <c r="J109" s="20">
        <v>0.59162261707601405</v>
      </c>
      <c r="K109" s="20">
        <v>8.08029760641258E-2</v>
      </c>
      <c r="L109" s="20">
        <v>0.39636655496617001</v>
      </c>
      <c r="M109" s="20">
        <v>0.26345696226624199</v>
      </c>
      <c r="N109" s="20">
        <v>0.28834047227426801</v>
      </c>
      <c r="O109" s="20">
        <v>0.117511399060517</v>
      </c>
      <c r="P109" s="20">
        <v>0.18934875198241699</v>
      </c>
      <c r="Q109" s="20">
        <v>0.272391651360682</v>
      </c>
      <c r="R109" s="20">
        <v>0.40044706455828599</v>
      </c>
      <c r="S109" s="20">
        <v>0.21852719254807801</v>
      </c>
      <c r="T109" s="20">
        <v>0.44287072810957701</v>
      </c>
      <c r="U109" s="20">
        <v>0.32993215010307497</v>
      </c>
      <c r="V109" s="20">
        <v>9.4850710396030505E-2</v>
      </c>
      <c r="W109" s="20">
        <v>0.24724494894820401</v>
      </c>
      <c r="X109" s="20">
        <v>0.17129834925280901</v>
      </c>
      <c r="Y109" s="20">
        <v>0.32918406661022898</v>
      </c>
      <c r="Z109" s="20">
        <v>0.15785717543625499</v>
      </c>
      <c r="AA109" s="20">
        <v>0.41648958442022599</v>
      </c>
      <c r="AB109" s="20">
        <v>0.54154721399435102</v>
      </c>
      <c r="AC109" s="20">
        <v>0.43635620610857001</v>
      </c>
      <c r="AD109" s="20">
        <v>0.32853774168005301</v>
      </c>
      <c r="AE109" s="20">
        <v>0.342674453501432</v>
      </c>
      <c r="AF109" s="20">
        <v>0.14841298146391901</v>
      </c>
      <c r="AG109" s="20">
        <v>0.26639165038387502</v>
      </c>
      <c r="AH109" s="20">
        <v>0.32246701497435698</v>
      </c>
      <c r="AI109" s="20">
        <v>0.32341148027920902</v>
      </c>
      <c r="AL109" s="28"/>
      <c r="AM109" s="28"/>
      <c r="AO109" s="73"/>
    </row>
    <row r="110" spans="1:41" s="30" customFormat="1" x14ac:dyDescent="0.25">
      <c r="B110" s="24"/>
      <c r="C110" s="25"/>
      <c r="D110" s="25"/>
      <c r="E110" s="19">
        <v>3.5072079762756601</v>
      </c>
      <c r="F110" s="19">
        <v>3.89113146479994</v>
      </c>
      <c r="G110" s="20">
        <v>5.5609892995455397</v>
      </c>
      <c r="H110" s="20">
        <v>0.991669442308588</v>
      </c>
      <c r="I110" s="20">
        <v>2.6248938796118999</v>
      </c>
      <c r="J110" s="20">
        <v>5.8490142933848803</v>
      </c>
      <c r="K110" s="20">
        <v>1.1903472946739599</v>
      </c>
      <c r="L110" s="20">
        <v>3.6750548761867301</v>
      </c>
      <c r="M110" s="20">
        <v>2.5435127434321898</v>
      </c>
      <c r="N110" s="20">
        <v>2.2491184279323102</v>
      </c>
      <c r="O110" s="20">
        <v>1.0792106997644499</v>
      </c>
      <c r="P110" s="20">
        <v>1.6436144439865501</v>
      </c>
      <c r="Q110" s="20">
        <v>1.98781080617745</v>
      </c>
      <c r="R110" s="20">
        <v>2.8405709888178898</v>
      </c>
      <c r="S110" s="20">
        <v>1.85174707252641</v>
      </c>
      <c r="T110" s="20">
        <v>3.5649009567293199</v>
      </c>
      <c r="U110" s="20">
        <v>2.5237101588856699</v>
      </c>
      <c r="V110" s="20">
        <v>1.03325616732693</v>
      </c>
      <c r="W110" s="20">
        <v>2.06363820118816</v>
      </c>
      <c r="X110" s="20">
        <v>1.5171378694465301</v>
      </c>
      <c r="Y110" s="20">
        <v>2.6655210225829502</v>
      </c>
      <c r="Z110" s="20">
        <v>1.48220209747119</v>
      </c>
      <c r="AA110" s="20">
        <v>2.67897663096806</v>
      </c>
      <c r="AB110" s="20">
        <v>3.7890651692749699</v>
      </c>
      <c r="AC110" s="20">
        <v>3.0461112984393499</v>
      </c>
      <c r="AD110" s="20">
        <v>2.2752647624931002</v>
      </c>
      <c r="AE110" s="20">
        <v>2.2572561820363499</v>
      </c>
      <c r="AF110" s="20">
        <v>1.3287488049213001</v>
      </c>
      <c r="AG110" s="20">
        <v>2.02091930666557</v>
      </c>
      <c r="AH110" s="20">
        <v>2.7037822965931002</v>
      </c>
      <c r="AI110" s="20">
        <v>2.7955106813080599</v>
      </c>
      <c r="AL110" s="28"/>
      <c r="AM110" s="28"/>
      <c r="AO110" s="73"/>
    </row>
    <row r="111" spans="1:41" x14ac:dyDescent="0.25">
      <c r="A111" s="14" t="s">
        <v>46</v>
      </c>
      <c r="B111" s="17" t="s">
        <v>86</v>
      </c>
      <c r="C111" s="18" t="s">
        <v>59</v>
      </c>
      <c r="D111" s="18" t="s">
        <v>59</v>
      </c>
      <c r="E111" s="39"/>
      <c r="F111" s="39">
        <v>1.3837538675303229</v>
      </c>
      <c r="G111" s="39">
        <v>0.68454561266627822</v>
      </c>
      <c r="H111" s="39">
        <v>0.72303329985013498</v>
      </c>
      <c r="I111" s="39">
        <v>1.5904229704400392</v>
      </c>
      <c r="J111" s="39">
        <v>0.50885101838501345</v>
      </c>
      <c r="K111" s="39">
        <v>0.79907537579463872</v>
      </c>
      <c r="L111" s="39">
        <v>1.3086551410464666</v>
      </c>
      <c r="M111" s="39">
        <v>0.80300045372353457</v>
      </c>
      <c r="N111" s="39">
        <v>0.70928348114442263</v>
      </c>
      <c r="O111" s="39">
        <v>0.47773456694723032</v>
      </c>
      <c r="P111" s="39">
        <v>0.59869679160572919</v>
      </c>
      <c r="Q111" s="39">
        <v>0.55799794466704622</v>
      </c>
      <c r="R111" s="39">
        <v>0.84341175511252531</v>
      </c>
      <c r="S111" s="39">
        <v>0.75601051059183189</v>
      </c>
      <c r="T111" s="39">
        <v>0.74788952931213504</v>
      </c>
      <c r="U111" s="58"/>
      <c r="V111" s="58"/>
      <c r="W111" s="58"/>
      <c r="X111" s="20"/>
      <c r="Y111" s="20"/>
      <c r="Z111" s="20"/>
      <c r="AA111" s="20"/>
      <c r="AB111" s="20"/>
      <c r="AC111" s="20"/>
      <c r="AD111" s="20"/>
      <c r="AE111" s="20"/>
      <c r="AF111" s="20"/>
      <c r="AG111" s="20"/>
      <c r="AH111" s="20"/>
      <c r="AI111" s="20"/>
      <c r="AK111" s="21" t="e">
        <f>(reproductie!AI111-AVERAGE(reproductie!Y111:AH111))/STDEV(reproductie!Y111:AH111)</f>
        <v>#DIV/0!</v>
      </c>
      <c r="AL111" s="21">
        <f>AVERAGE(G111:AI111)</f>
        <v>0.79347203223478757</v>
      </c>
      <c r="AM111" s="21">
        <f>STDEV(G111:AI111)</f>
        <v>0.30440872431492727</v>
      </c>
      <c r="AN111" s="53"/>
      <c r="AO111" s="74" t="s">
        <v>19</v>
      </c>
    </row>
    <row r="112" spans="1:41" x14ac:dyDescent="0.25">
      <c r="A112" s="151" t="s">
        <v>121</v>
      </c>
      <c r="B112" s="17"/>
      <c r="C112" s="18"/>
      <c r="D112" s="18"/>
      <c r="E112" s="39"/>
      <c r="F112" s="19">
        <v>0.60559974374580283</v>
      </c>
      <c r="G112" s="39">
        <v>0.32895181431232368</v>
      </c>
      <c r="H112" s="19">
        <v>0.33863921529396213</v>
      </c>
      <c r="I112" s="19">
        <v>0.72076076986112203</v>
      </c>
      <c r="J112" s="19">
        <v>0.23092183554174439</v>
      </c>
      <c r="K112" s="19">
        <v>0.38967430661565833</v>
      </c>
      <c r="L112" s="19">
        <v>0.63257024832640252</v>
      </c>
      <c r="M112" s="19">
        <v>0.40311395107248366</v>
      </c>
      <c r="N112" s="19">
        <v>0.35746565192334878</v>
      </c>
      <c r="O112" s="19">
        <v>0.24892689997908718</v>
      </c>
      <c r="P112" s="19">
        <v>0.31379480310182351</v>
      </c>
      <c r="Q112" s="19">
        <v>0.2810552527426311</v>
      </c>
      <c r="R112" s="19">
        <v>0.43569187246645963</v>
      </c>
      <c r="S112" s="19">
        <v>0.39169178939221899</v>
      </c>
      <c r="T112" s="19">
        <v>0.37412549115509208</v>
      </c>
      <c r="U112" s="26"/>
      <c r="V112" s="26"/>
      <c r="W112" s="26"/>
      <c r="X112" s="26"/>
      <c r="Y112" s="26"/>
      <c r="Z112" s="26"/>
      <c r="AA112" s="26"/>
      <c r="AB112" s="26"/>
      <c r="AC112" s="26"/>
      <c r="AD112" s="26"/>
      <c r="AE112" s="26"/>
      <c r="AF112" s="26"/>
      <c r="AG112" s="26"/>
      <c r="AH112" s="26"/>
      <c r="AI112" s="26"/>
      <c r="AO112" s="74"/>
    </row>
    <row r="113" spans="1:41" x14ac:dyDescent="0.25">
      <c r="A113" s="67" t="s">
        <v>120</v>
      </c>
      <c r="B113" s="17"/>
      <c r="C113" s="18"/>
      <c r="D113" s="18"/>
      <c r="E113" s="39"/>
      <c r="F113" s="19">
        <v>3.1617826554247066</v>
      </c>
      <c r="G113" s="39">
        <v>1.4245329420063173</v>
      </c>
      <c r="H113" s="19">
        <v>1.5437584576209484</v>
      </c>
      <c r="I113" s="19">
        <v>3.5094102380054579</v>
      </c>
      <c r="J113" s="19">
        <v>1.1212857298835126</v>
      </c>
      <c r="K113" s="19">
        <v>1.6386029187988687</v>
      </c>
      <c r="L113" s="19">
        <v>2.7073329526931329</v>
      </c>
      <c r="M113" s="19">
        <v>1.5995718505020424</v>
      </c>
      <c r="N113" s="19">
        <v>1.4073605503563917</v>
      </c>
      <c r="O113" s="19">
        <v>0.91685678195258047</v>
      </c>
      <c r="P113" s="19">
        <v>1.1422682744770762</v>
      </c>
      <c r="Q113" s="19">
        <v>1.1078309450340329</v>
      </c>
      <c r="R113" s="19">
        <v>1.6326753690287186</v>
      </c>
      <c r="S113" s="19">
        <v>1.4591878298296446</v>
      </c>
      <c r="T113" s="19">
        <v>1.4950565018379234</v>
      </c>
      <c r="U113" s="26"/>
      <c r="V113" s="26"/>
      <c r="W113" s="26"/>
      <c r="X113" s="26"/>
      <c r="Y113" s="26"/>
      <c r="Z113" s="26"/>
      <c r="AA113" s="26"/>
      <c r="AB113" s="26"/>
      <c r="AC113" s="26"/>
      <c r="AD113" s="26"/>
      <c r="AE113" s="26"/>
      <c r="AF113" s="26"/>
      <c r="AG113" s="26"/>
      <c r="AH113" s="26"/>
      <c r="AI113" s="26"/>
      <c r="AO113" s="74"/>
    </row>
    <row r="114" spans="1:41" x14ac:dyDescent="0.25">
      <c r="A114" s="13" t="s">
        <v>47</v>
      </c>
      <c r="B114" s="14" t="s">
        <v>69</v>
      </c>
      <c r="C114" s="18" t="s">
        <v>59</v>
      </c>
      <c r="D114" s="18" t="s">
        <v>60</v>
      </c>
      <c r="E114" s="19">
        <v>0.61115971653736401</v>
      </c>
      <c r="F114" s="19">
        <v>0.45877201794101202</v>
      </c>
      <c r="G114" s="20">
        <v>1.2054333721641499</v>
      </c>
      <c r="H114" s="20">
        <v>0.55273946426136999</v>
      </c>
      <c r="I114" s="20">
        <v>1.05007678575916</v>
      </c>
      <c r="J114" s="20">
        <v>0.75195026768359596</v>
      </c>
      <c r="K114" s="20">
        <v>1.0434025120233399</v>
      </c>
      <c r="L114" s="20">
        <v>0.976492670036885</v>
      </c>
      <c r="M114" s="20">
        <v>1.0666334351092901</v>
      </c>
      <c r="N114" s="20">
        <v>0.54337888899986697</v>
      </c>
      <c r="O114" s="20">
        <v>1.4375078981685501</v>
      </c>
      <c r="P114" s="20">
        <v>0.857959172059652</v>
      </c>
      <c r="Q114" s="20">
        <v>0.66264290940175796</v>
      </c>
      <c r="R114" s="20">
        <v>1.1393407469952901</v>
      </c>
      <c r="S114" s="20">
        <v>0.797278944193339</v>
      </c>
      <c r="T114" s="20">
        <v>1.0664385018012501</v>
      </c>
      <c r="U114" s="20">
        <v>1.38741723736358</v>
      </c>
      <c r="V114" s="20">
        <v>1.96174506136472</v>
      </c>
      <c r="W114" s="20">
        <v>0.99700201060141802</v>
      </c>
      <c r="X114" s="20">
        <v>0.59366482441027502</v>
      </c>
      <c r="Y114" s="20">
        <v>1.8987727315616301</v>
      </c>
      <c r="Z114" s="20">
        <v>0.70475813465291903</v>
      </c>
      <c r="AA114" s="20">
        <v>0.56597439757433998</v>
      </c>
      <c r="AB114" s="20">
        <v>0.62503005301599301</v>
      </c>
      <c r="AC114" s="20">
        <v>0.96186147732184701</v>
      </c>
      <c r="AD114" s="20">
        <v>0.44801153426877799</v>
      </c>
      <c r="AE114" s="20">
        <v>0.45999434675530998</v>
      </c>
      <c r="AF114" s="20">
        <v>0.63982885867180395</v>
      </c>
      <c r="AG114" s="20">
        <v>0.50768029635023004</v>
      </c>
      <c r="AH114" s="20">
        <v>0.44997232124717601</v>
      </c>
      <c r="AI114" s="20">
        <v>0.37454613248678498</v>
      </c>
      <c r="AK114" s="21">
        <f>(reproductie!AI114-AVERAGE(reproductie!Y114:AH114))/STDEV(reproductie!Y114:AH114)</f>
        <v>-0.79822614548538606</v>
      </c>
      <c r="AL114" s="21">
        <f>AVERAGE(G114:AI114)</f>
        <v>0.88715637883807963</v>
      </c>
      <c r="AM114" s="21">
        <f>STDEV(G114:AI114)</f>
        <v>0.40841105873814698</v>
      </c>
      <c r="AN114" s="53"/>
      <c r="AO114" s="74" t="s">
        <v>20</v>
      </c>
    </row>
    <row r="115" spans="1:41" x14ac:dyDescent="0.25">
      <c r="A115" s="151" t="s">
        <v>134</v>
      </c>
      <c r="B115" s="17"/>
      <c r="C115" s="18"/>
      <c r="D115" s="18"/>
      <c r="E115" s="19">
        <v>0.104150307734465</v>
      </c>
      <c r="F115" s="19">
        <v>0.10531156246766001</v>
      </c>
      <c r="G115" s="20">
        <v>0.30254010918514501</v>
      </c>
      <c r="H115" s="20">
        <v>0.14234515291334199</v>
      </c>
      <c r="I115" s="20">
        <v>0.280306336541013</v>
      </c>
      <c r="J115" s="20">
        <v>0.20448551749451699</v>
      </c>
      <c r="K115" s="20">
        <v>0.28928267307247102</v>
      </c>
      <c r="L115" s="20">
        <v>0.26896936692198098</v>
      </c>
      <c r="M115" s="20">
        <v>0.30467120520414898</v>
      </c>
      <c r="N115" s="20">
        <v>0.15594977423669801</v>
      </c>
      <c r="O115" s="20">
        <v>0.422137775390382</v>
      </c>
      <c r="P115" s="20">
        <v>0.24838750433336401</v>
      </c>
      <c r="Q115" s="20">
        <v>0.18243868112252301</v>
      </c>
      <c r="R115" s="20">
        <v>0.31343657481625697</v>
      </c>
      <c r="S115" s="20">
        <v>0.21492349845355399</v>
      </c>
      <c r="T115" s="20">
        <v>0.277483816725421</v>
      </c>
      <c r="U115" s="20">
        <v>0.34568728055547698</v>
      </c>
      <c r="V115" s="20">
        <v>0.47659582127012601</v>
      </c>
      <c r="W115" s="20">
        <v>0.25153938288074401</v>
      </c>
      <c r="X115" s="20">
        <v>0.14896629217874599</v>
      </c>
      <c r="Y115" s="20">
        <v>0.49763065836798198</v>
      </c>
      <c r="Z115" s="20">
        <v>0.17723561421520301</v>
      </c>
      <c r="AA115" s="20">
        <v>0.14389398902094</v>
      </c>
      <c r="AB115" s="20">
        <v>0.153294054203197</v>
      </c>
      <c r="AC115" s="20">
        <v>0.20995987970251001</v>
      </c>
      <c r="AD115" s="20">
        <v>0.113272468314881</v>
      </c>
      <c r="AE115" s="20">
        <v>0.11157412684573199</v>
      </c>
      <c r="AF115" s="20">
        <v>0.14469938872183499</v>
      </c>
      <c r="AG115" s="20">
        <v>0.11817498615533401</v>
      </c>
      <c r="AH115" s="20">
        <v>8.9727652997812504E-2</v>
      </c>
      <c r="AI115" s="20">
        <v>7.6700343632264495E-2</v>
      </c>
      <c r="AO115" s="74"/>
    </row>
    <row r="116" spans="1:41" x14ac:dyDescent="0.25">
      <c r="B116" s="17"/>
      <c r="C116" s="18"/>
      <c r="D116" s="18"/>
      <c r="E116" s="19">
        <v>4.4900805768198904</v>
      </c>
      <c r="F116" s="19">
        <v>2.03290605157602</v>
      </c>
      <c r="G116" s="20">
        <v>4.8920065257958001</v>
      </c>
      <c r="H116" s="20">
        <v>2.1666861501827799</v>
      </c>
      <c r="I116" s="20">
        <v>3.9715052578310202</v>
      </c>
      <c r="J116" s="20">
        <v>2.77614406932845</v>
      </c>
      <c r="K116" s="20">
        <v>3.7759238393180499</v>
      </c>
      <c r="L116" s="20">
        <v>3.5576083025398502</v>
      </c>
      <c r="M116" s="20">
        <v>3.7447050670878101</v>
      </c>
      <c r="N116" s="20">
        <v>1.87639406882721</v>
      </c>
      <c r="O116" s="20">
        <v>4.9395659021345404</v>
      </c>
      <c r="P116" s="20">
        <v>2.9599344667172698</v>
      </c>
      <c r="Q116" s="20">
        <v>2.4128041245612502</v>
      </c>
      <c r="R116" s="20">
        <v>4.1578058582682003</v>
      </c>
      <c r="S116" s="20">
        <v>2.9684105370355001</v>
      </c>
      <c r="T116" s="20">
        <v>4.1324217359481104</v>
      </c>
      <c r="U116" s="20">
        <v>5.6544856415265103</v>
      </c>
      <c r="V116" s="20">
        <v>8.2903343253824495</v>
      </c>
      <c r="W116" s="20">
        <v>3.9935828517790899</v>
      </c>
      <c r="X116" s="20">
        <v>2.3947741270898302</v>
      </c>
      <c r="Y116" s="20">
        <v>7.3886293266525698</v>
      </c>
      <c r="Z116" s="20">
        <v>2.8427337564748298</v>
      </c>
      <c r="AA116" s="20">
        <v>2.2352077856338202</v>
      </c>
      <c r="AB116" s="20">
        <v>2.6003985820775202</v>
      </c>
      <c r="AC116" s="20">
        <v>4.7513009727334996</v>
      </c>
      <c r="AD116" s="20">
        <v>1.7896050788210001</v>
      </c>
      <c r="AE116" s="20">
        <v>1.9183029739025701</v>
      </c>
      <c r="AF116" s="20">
        <v>2.9199334315312702</v>
      </c>
      <c r="AG116" s="20">
        <v>2.2295232917472099</v>
      </c>
      <c r="AH116" s="20">
        <v>2.4336464095307901</v>
      </c>
      <c r="AI116" s="20">
        <v>1.94569447532871</v>
      </c>
      <c r="AO116" s="74"/>
    </row>
    <row r="117" spans="1:41" x14ac:dyDescent="0.25">
      <c r="A117" s="14" t="s">
        <v>75</v>
      </c>
      <c r="B117" s="17" t="s">
        <v>69</v>
      </c>
      <c r="C117" s="18"/>
      <c r="D117" s="18"/>
      <c r="E117" s="19"/>
      <c r="F117" s="19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20"/>
      <c r="Z117" s="20"/>
      <c r="AA117" s="20"/>
      <c r="AB117" s="20"/>
      <c r="AC117" s="20"/>
      <c r="AD117" s="20"/>
      <c r="AE117" s="20"/>
      <c r="AF117" s="20"/>
      <c r="AG117" s="20"/>
      <c r="AH117" s="20"/>
      <c r="AI117" s="20"/>
      <c r="AK117" s="21" t="e">
        <f>(reproductie!AI117-AVERAGE(reproductie!Y117:AH117))/STDEV(reproductie!Y117:AH117)</f>
        <v>#DIV/0!</v>
      </c>
      <c r="AL117" s="21" t="e">
        <f>AVERAGE(G117:AI117)</f>
        <v>#DIV/0!</v>
      </c>
      <c r="AM117" s="21" t="e">
        <f>STDEV(G117:AI117)</f>
        <v>#DIV/0!</v>
      </c>
      <c r="AO117" s="74">
        <v>14870</v>
      </c>
    </row>
    <row r="118" spans="1:41" x14ac:dyDescent="0.25">
      <c r="A118" s="151" t="s">
        <v>125</v>
      </c>
      <c r="B118" s="17"/>
      <c r="C118" s="18"/>
      <c r="D118" s="18"/>
      <c r="E118" s="19"/>
      <c r="F118" s="19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20"/>
      <c r="Z118" s="20"/>
      <c r="AA118" s="20"/>
      <c r="AB118" s="20"/>
      <c r="AC118" s="20"/>
      <c r="AD118" s="20"/>
      <c r="AE118" s="20"/>
      <c r="AF118" s="20"/>
      <c r="AG118" s="20"/>
      <c r="AH118" s="20"/>
      <c r="AI118" s="20"/>
      <c r="AL118" s="30"/>
      <c r="AM118" s="30"/>
      <c r="AO118" s="74"/>
    </row>
    <row r="119" spans="1:41" x14ac:dyDescent="0.25">
      <c r="A119" s="67" t="s">
        <v>120</v>
      </c>
      <c r="B119" s="17"/>
      <c r="C119" s="18"/>
      <c r="D119" s="18"/>
      <c r="E119" s="19"/>
      <c r="F119" s="19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20"/>
      <c r="Z119" s="20"/>
      <c r="AA119" s="20"/>
      <c r="AB119" s="20"/>
      <c r="AC119" s="20"/>
      <c r="AD119" s="20"/>
      <c r="AE119" s="20"/>
      <c r="AF119" s="20"/>
      <c r="AG119" s="20"/>
      <c r="AH119" s="20"/>
      <c r="AI119" s="20"/>
      <c r="AL119" s="30"/>
      <c r="AM119" s="30"/>
      <c r="AO119" s="74"/>
    </row>
    <row r="120" spans="1:41" x14ac:dyDescent="0.25">
      <c r="A120" s="31" t="s">
        <v>79</v>
      </c>
      <c r="B120" s="14" t="s">
        <v>69</v>
      </c>
      <c r="E120" s="19">
        <v>3.0861373441536499</v>
      </c>
      <c r="F120" s="19">
        <v>1.0529928252662299</v>
      </c>
      <c r="G120" s="20">
        <v>1.1333020518147101</v>
      </c>
      <c r="H120" s="20">
        <v>1.15480375207893</v>
      </c>
      <c r="I120" s="20">
        <v>1.39492949629624</v>
      </c>
      <c r="J120" s="20">
        <v>1.2682759213141801</v>
      </c>
      <c r="K120" s="20">
        <v>3.2891679238094902</v>
      </c>
      <c r="L120" s="20">
        <v>6.7565607703762902</v>
      </c>
      <c r="M120" s="20">
        <v>1.38426490946382</v>
      </c>
      <c r="N120" s="20">
        <v>1.81817925301232</v>
      </c>
      <c r="O120" s="20">
        <v>0.58896912910031995</v>
      </c>
      <c r="P120" s="20">
        <v>2.9289115191169102</v>
      </c>
      <c r="Q120" s="20">
        <v>2.07625488468639</v>
      </c>
      <c r="R120" s="20">
        <v>3.4826295007380401</v>
      </c>
      <c r="S120" s="20">
        <v>2.70818700748374</v>
      </c>
      <c r="T120" s="20">
        <v>1.0595766972491301</v>
      </c>
      <c r="U120" s="20">
        <v>2.7586183667733302</v>
      </c>
      <c r="V120" s="20">
        <v>2.3860554780242298</v>
      </c>
      <c r="W120" s="20">
        <v>3.1545949267253901</v>
      </c>
      <c r="X120" s="20">
        <v>2.8981344127385902</v>
      </c>
      <c r="Y120" s="20">
        <v>1.93838285960826</v>
      </c>
      <c r="Z120" s="20">
        <v>2.6334566178287</v>
      </c>
      <c r="AA120" s="20">
        <v>3.14501897809409</v>
      </c>
      <c r="AB120" s="20">
        <v>5.3578393435683003</v>
      </c>
      <c r="AC120" s="20">
        <v>1.43222316130039</v>
      </c>
      <c r="AD120" s="20">
        <v>5.4553588477344404</v>
      </c>
      <c r="AE120" s="20">
        <v>2.84924801838639</v>
      </c>
      <c r="AF120" s="20">
        <v>1.9865621938003999</v>
      </c>
      <c r="AG120" s="20">
        <v>1.05945963984225</v>
      </c>
      <c r="AH120" s="20">
        <v>2.17945645727902</v>
      </c>
      <c r="AI120" s="20">
        <v>0.90664418764641297</v>
      </c>
      <c r="AK120" s="21">
        <f>(reproductie!AI120-AVERAGE(reproductie!Y120:AH120))/STDEV(reproductie!Y120:AH120)</f>
        <v>-1.2590598820455761</v>
      </c>
      <c r="AL120" s="21">
        <f>AVERAGE(G120:AI120)</f>
        <v>2.4546574588238168</v>
      </c>
      <c r="AM120" s="21">
        <f>STDEV(G120:AI120)</f>
        <v>1.4450186592354841</v>
      </c>
      <c r="AO120" s="12">
        <v>15820</v>
      </c>
    </row>
    <row r="121" spans="1:41" x14ac:dyDescent="0.25">
      <c r="A121" s="151" t="s">
        <v>154</v>
      </c>
      <c r="E121" s="19">
        <v>0.87943228592615597</v>
      </c>
      <c r="F121" s="19">
        <v>0.22225152239759599</v>
      </c>
      <c r="G121" s="20">
        <v>0.36472886309416802</v>
      </c>
      <c r="H121" s="20">
        <v>0.40702519681930099</v>
      </c>
      <c r="I121" s="20">
        <v>0.412933783145574</v>
      </c>
      <c r="J121" s="20">
        <v>0.40284078369849802</v>
      </c>
      <c r="K121" s="20">
        <v>0.60518843537367395</v>
      </c>
      <c r="L121" s="20">
        <v>2.1295854459843002</v>
      </c>
      <c r="M121" s="20">
        <v>0.36163927916322502</v>
      </c>
      <c r="N121" s="20">
        <v>0.41576172032722702</v>
      </c>
      <c r="O121" s="20">
        <v>0.149763109690287</v>
      </c>
      <c r="P121" s="20">
        <v>0.73746734312272</v>
      </c>
      <c r="Q121" s="20">
        <v>0.51667006468770504</v>
      </c>
      <c r="R121" s="20">
        <v>1.00518207598373</v>
      </c>
      <c r="S121" s="20">
        <v>0.86184293553554103</v>
      </c>
      <c r="T121" s="20">
        <v>0.33779388163518098</v>
      </c>
      <c r="U121" s="20">
        <v>0.849185047803378</v>
      </c>
      <c r="V121" s="20">
        <v>0.660518616892531</v>
      </c>
      <c r="W121" s="20">
        <v>1.0776189748423</v>
      </c>
      <c r="X121" s="20">
        <v>0.86818402952386098</v>
      </c>
      <c r="Y121" s="20">
        <v>0.56642856629211902</v>
      </c>
      <c r="Z121" s="20">
        <v>0.76136426958216796</v>
      </c>
      <c r="AA121" s="20">
        <v>1.01110580633558</v>
      </c>
      <c r="AB121" s="20">
        <v>1.7363543380053601</v>
      </c>
      <c r="AC121" s="20">
        <v>0.41210111516811798</v>
      </c>
      <c r="AD121" s="20">
        <v>1.4781736449529701</v>
      </c>
      <c r="AE121" s="20">
        <v>1.03555978970611</v>
      </c>
      <c r="AF121" s="20">
        <v>0.58948592971390101</v>
      </c>
      <c r="AG121" s="20">
        <v>0.351891251543546</v>
      </c>
      <c r="AH121" s="20">
        <v>0.63484215715997105</v>
      </c>
      <c r="AI121" s="20">
        <v>0.22308823108953199</v>
      </c>
    </row>
    <row r="122" spans="1:41" x14ac:dyDescent="0.25">
      <c r="E122" s="19">
        <v>11.722027373780399</v>
      </c>
      <c r="F122" s="19">
        <v>5.1250143174540197</v>
      </c>
      <c r="G122" s="20">
        <v>3.7049117046134201</v>
      </c>
      <c r="H122" s="20">
        <v>3.47534310469484</v>
      </c>
      <c r="I122" s="20">
        <v>4.9290597429869596</v>
      </c>
      <c r="J122" s="20">
        <v>4.20905846159829</v>
      </c>
      <c r="K122" s="20">
        <v>24.7691773542203</v>
      </c>
      <c r="L122" s="20">
        <v>25.451233338129502</v>
      </c>
      <c r="M122" s="20">
        <v>5.6121092142561499</v>
      </c>
      <c r="N122" s="20">
        <v>8.4118992563094999</v>
      </c>
      <c r="O122" s="20">
        <v>2.3505139273544802</v>
      </c>
      <c r="P122" s="20">
        <v>12.8346443319858</v>
      </c>
      <c r="Q122" s="20">
        <v>8.66349014129902</v>
      </c>
      <c r="R122" s="20">
        <v>12.6798528116091</v>
      </c>
      <c r="S122" s="20">
        <v>9.0599178313458992</v>
      </c>
      <c r="T122" s="20">
        <v>3.4740581122141898</v>
      </c>
      <c r="U122" s="20">
        <v>9.4547453291182801</v>
      </c>
      <c r="V122" s="20">
        <v>9.1632844041686798</v>
      </c>
      <c r="W122" s="20">
        <v>9.8574084338231405</v>
      </c>
      <c r="X122" s="20">
        <v>10.3367453322674</v>
      </c>
      <c r="Y122" s="20">
        <v>7.0399358343953002</v>
      </c>
      <c r="Z122" s="20">
        <v>9.5902275672240602</v>
      </c>
      <c r="AA122" s="20">
        <v>10.646681424638199</v>
      </c>
      <c r="AB122" s="20">
        <v>18.1744720129422</v>
      </c>
      <c r="AC122" s="20">
        <v>5.3124655328863204</v>
      </c>
      <c r="AD122" s="20">
        <v>22.9220005427917</v>
      </c>
      <c r="AE122" s="20">
        <v>8.7207368953975397</v>
      </c>
      <c r="AF122" s="20">
        <v>7.2661049875397596</v>
      </c>
      <c r="AG122" s="20">
        <v>3.3383480469431399</v>
      </c>
      <c r="AH122" s="20">
        <v>7.9797317006545496</v>
      </c>
      <c r="AI122" s="20">
        <v>3.8134379066400901</v>
      </c>
    </row>
    <row r="123" spans="1:41" x14ac:dyDescent="0.25">
      <c r="A123" s="31" t="s">
        <v>76</v>
      </c>
      <c r="B123" s="14" t="s">
        <v>86</v>
      </c>
      <c r="E123" s="19"/>
      <c r="F123" s="19"/>
      <c r="G123" s="19">
        <v>4.0677986484678099</v>
      </c>
      <c r="H123" s="19">
        <v>1.5626202882546201</v>
      </c>
      <c r="I123" s="19">
        <v>2.5719873696722799</v>
      </c>
      <c r="J123" s="19">
        <v>1.0894782523695801</v>
      </c>
      <c r="K123" s="19">
        <v>1.99252211380523</v>
      </c>
      <c r="L123" s="19">
        <v>2.4125326343673299</v>
      </c>
      <c r="M123" s="19">
        <v>0.95138569467462197</v>
      </c>
      <c r="N123" s="19">
        <v>3.6290421050991002</v>
      </c>
      <c r="O123" s="19">
        <v>1.9982760786065801</v>
      </c>
      <c r="P123" s="19">
        <v>0.40090721116903999</v>
      </c>
      <c r="Q123" s="19">
        <v>2.6378134421275701</v>
      </c>
      <c r="R123" s="19">
        <v>3.0958533382571898</v>
      </c>
      <c r="S123" s="19">
        <v>1.0303156122317301</v>
      </c>
      <c r="T123" s="19">
        <v>1.57070264684289</v>
      </c>
      <c r="U123" s="19">
        <v>4.46718623957599</v>
      </c>
      <c r="V123" s="19">
        <v>1.8627968292385899</v>
      </c>
      <c r="W123" s="19">
        <v>1.04211234052019</v>
      </c>
      <c r="X123" s="19">
        <v>1.6618466429006</v>
      </c>
      <c r="Y123" s="19">
        <v>2.9970563043347398</v>
      </c>
      <c r="Z123" s="20">
        <v>1.98318851436432</v>
      </c>
      <c r="AA123" s="20">
        <v>1.98215199314392</v>
      </c>
      <c r="AB123" s="20">
        <v>1.53601288207261</v>
      </c>
      <c r="AC123" s="20">
        <v>9.8134813006391592</v>
      </c>
      <c r="AD123" s="20">
        <v>5.0816059817882797</v>
      </c>
      <c r="AE123" s="20">
        <v>3.8884333607458101</v>
      </c>
      <c r="AF123" s="20">
        <v>3.1592093339132798</v>
      </c>
      <c r="AG123" s="20">
        <v>2.5104350294333901</v>
      </c>
      <c r="AH123" s="20">
        <v>1.8330683548670901</v>
      </c>
      <c r="AI123" s="20">
        <v>2.4667703768840701</v>
      </c>
      <c r="AK123" s="21">
        <f>(reproductie!AI123-AVERAGE(reproductie!Y123:AH123))/STDEV(reproductie!Y123:AH123)</f>
        <v>-0.40889148834729327</v>
      </c>
      <c r="AL123" s="21">
        <f>AVERAGE(G123:AI123)</f>
        <v>2.5964341696678495</v>
      </c>
      <c r="AM123" s="21">
        <f>STDEV(G123:AI123)</f>
        <v>1.7811591422405095</v>
      </c>
      <c r="AO123" s="12">
        <v>15910</v>
      </c>
    </row>
    <row r="124" spans="1:41" x14ac:dyDescent="0.25">
      <c r="A124" s="151" t="s">
        <v>135</v>
      </c>
      <c r="E124" s="19"/>
      <c r="F124" s="19"/>
      <c r="G124" s="19">
        <v>0.25159895960342499</v>
      </c>
      <c r="H124" s="19">
        <v>0.12284610056997899</v>
      </c>
      <c r="I124" s="19">
        <v>0.16744762409668501</v>
      </c>
      <c r="J124" s="19">
        <v>7.5907839178098804E-2</v>
      </c>
      <c r="K124" s="19">
        <v>0.13117035409616901</v>
      </c>
      <c r="L124" s="19">
        <v>0.13606328575405399</v>
      </c>
      <c r="M124" s="19">
        <v>6.4232725037422903E-2</v>
      </c>
      <c r="N124" s="19">
        <v>0.13021037654318099</v>
      </c>
      <c r="O124" s="19">
        <v>0.13533646297969401</v>
      </c>
      <c r="P124" s="19">
        <v>2.6640909604381799E-2</v>
      </c>
      <c r="Q124" s="19">
        <v>0.17770728995389001</v>
      </c>
      <c r="R124" s="19">
        <v>0.23825753878564501</v>
      </c>
      <c r="S124" s="19">
        <v>5.7306339443510199E-2</v>
      </c>
      <c r="T124" s="19">
        <v>0.10827444848307401</v>
      </c>
      <c r="U124" s="19">
        <v>0.35195022703794498</v>
      </c>
      <c r="V124" s="19">
        <v>0.145434406094546</v>
      </c>
      <c r="W124" s="19">
        <v>7.9844642341053401E-2</v>
      </c>
      <c r="X124" s="19">
        <v>0.126596761482661</v>
      </c>
      <c r="Y124" s="19">
        <v>0.25054620618193002</v>
      </c>
      <c r="Z124" s="20">
        <v>0.16011510495112399</v>
      </c>
      <c r="AA124" s="20">
        <v>0.1586738539583</v>
      </c>
      <c r="AB124" s="20">
        <v>0.11114400295511701</v>
      </c>
      <c r="AC124" s="20">
        <v>0.79463441249259803</v>
      </c>
      <c r="AD124" s="20">
        <v>0.411342042565496</v>
      </c>
      <c r="AE124" s="20">
        <v>0.32043699990503299</v>
      </c>
      <c r="AF124" s="20">
        <v>0.25895531305193698</v>
      </c>
      <c r="AG124" s="20">
        <v>0.20097191295192399</v>
      </c>
      <c r="AH124" s="20">
        <v>0.132959452030527</v>
      </c>
      <c r="AI124" s="20">
        <v>0.18259358396112699</v>
      </c>
    </row>
    <row r="125" spans="1:41" x14ac:dyDescent="0.25">
      <c r="E125" s="19"/>
      <c r="F125" s="54"/>
      <c r="G125" s="54">
        <v>118.168956798352</v>
      </c>
      <c r="H125" s="54">
        <v>37.255008852089901</v>
      </c>
      <c r="I125" s="54">
        <v>70.780721406765096</v>
      </c>
      <c r="J125" s="54">
        <v>28.562789327590799</v>
      </c>
      <c r="K125" s="54">
        <v>54.461911892496403</v>
      </c>
      <c r="L125" s="54">
        <v>73.980838782543898</v>
      </c>
      <c r="M125" s="54">
        <v>25.2431342449547</v>
      </c>
      <c r="N125" s="54">
        <v>202.70565874275599</v>
      </c>
      <c r="O125" s="54">
        <v>54.041199057446697</v>
      </c>
      <c r="P125" s="54">
        <v>10.7669048874511</v>
      </c>
      <c r="Q125" s="54">
        <v>71.062556547847095</v>
      </c>
      <c r="R125" s="54">
        <v>76.493361219496904</v>
      </c>
      <c r="S125" s="54">
        <v>29.878015383294301</v>
      </c>
      <c r="T125" s="54">
        <v>41.381584528140699</v>
      </c>
      <c r="U125" s="54">
        <v>108.9641207789</v>
      </c>
      <c r="V125" s="54">
        <v>45.561339918225102</v>
      </c>
      <c r="W125" s="54">
        <v>25.2641587167324</v>
      </c>
      <c r="X125" s="54">
        <v>41.315272037726501</v>
      </c>
      <c r="Y125" s="54">
        <v>70.716690938893294</v>
      </c>
      <c r="Z125" s="59">
        <v>47.840567690453902</v>
      </c>
      <c r="AA125" s="59">
        <v>47.915446463476201</v>
      </c>
      <c r="AB125" s="59">
        <v>39.479699001116302</v>
      </c>
      <c r="AC125" s="59">
        <v>236.90430326437399</v>
      </c>
      <c r="AD125" s="59">
        <v>122.57305644541201</v>
      </c>
      <c r="AE125" s="59">
        <v>93.480386035927495</v>
      </c>
      <c r="AF125" s="59">
        <v>76.108084997450703</v>
      </c>
      <c r="AG125" s="59">
        <v>61.249191175341899</v>
      </c>
      <c r="AH125" s="59">
        <v>47.2470125284594</v>
      </c>
      <c r="AI125" s="59">
        <v>62.9270753887387</v>
      </c>
    </row>
    <row r="126" spans="1:41" s="30" customFormat="1" x14ac:dyDescent="0.25">
      <c r="A126" s="13" t="s">
        <v>50</v>
      </c>
      <c r="B126" s="14" t="s">
        <v>69</v>
      </c>
      <c r="C126" s="18" t="s">
        <v>59</v>
      </c>
      <c r="D126" s="18" t="s">
        <v>59</v>
      </c>
      <c r="E126" s="19"/>
      <c r="F126" s="19"/>
      <c r="G126" s="20">
        <v>6.4514992678341203</v>
      </c>
      <c r="H126" s="20">
        <v>3.2180708807626099</v>
      </c>
      <c r="I126" s="20">
        <v>7.2170308612495502</v>
      </c>
      <c r="J126" s="20">
        <v>3.2236458413186702</v>
      </c>
      <c r="K126" s="20">
        <v>4.9738603821072704</v>
      </c>
      <c r="L126" s="20">
        <v>9.4317315446314005</v>
      </c>
      <c r="M126" s="20">
        <v>3.4448109107197702</v>
      </c>
      <c r="N126" s="20">
        <v>4.6180486622357302</v>
      </c>
      <c r="O126" s="20">
        <v>4.6348702372194204</v>
      </c>
      <c r="P126" s="20">
        <v>3.8236056397410598</v>
      </c>
      <c r="Q126" s="20">
        <v>2.4133363157855299</v>
      </c>
      <c r="R126" s="20">
        <v>9.1614932008773096</v>
      </c>
      <c r="S126" s="20">
        <v>3.6282634562590199</v>
      </c>
      <c r="T126" s="20">
        <v>7.1769985256762396</v>
      </c>
      <c r="U126" s="20">
        <v>11.0395786367162</v>
      </c>
      <c r="V126" s="20">
        <v>9.7312648286040098</v>
      </c>
      <c r="W126" s="20">
        <v>4.3772972721749897</v>
      </c>
      <c r="X126" s="20">
        <v>3.7524803424573601</v>
      </c>
      <c r="Y126" s="20">
        <v>7.8649956073822702</v>
      </c>
      <c r="Z126" s="20">
        <v>0.97634891108366795</v>
      </c>
      <c r="AA126" s="20">
        <v>1.5431495382662901</v>
      </c>
      <c r="AB126" s="20">
        <v>5.4071323582147404</v>
      </c>
      <c r="AC126" s="20">
        <v>2.0628852245601599</v>
      </c>
      <c r="AD126" s="20">
        <v>9.4770096625456706</v>
      </c>
      <c r="AE126" s="20">
        <v>2.3836739623491598</v>
      </c>
      <c r="AF126" s="20">
        <v>3.81722122864032</v>
      </c>
      <c r="AG126" s="20">
        <v>4.0211946817747304</v>
      </c>
      <c r="AH126" s="20"/>
      <c r="AI126" s="20"/>
      <c r="AK126" s="21">
        <f>(reproductie!AI126-AVERAGE(reproductie!Y126:AH126))/STDEV(reproductie!Y126:AH126)</f>
        <v>-1.4288359157013395</v>
      </c>
      <c r="AL126" s="21">
        <f>AVERAGE(G126:AI126)</f>
        <v>5.1804258511550829</v>
      </c>
      <c r="AM126" s="21">
        <f>STDEV(G126:AI126)</f>
        <v>2.7874564756506999</v>
      </c>
      <c r="AN126" s="53"/>
      <c r="AO126" s="74" t="s">
        <v>23</v>
      </c>
    </row>
    <row r="127" spans="1:41" s="30" customFormat="1" x14ac:dyDescent="0.25">
      <c r="A127" s="151" t="s">
        <v>136</v>
      </c>
      <c r="B127" s="17"/>
      <c r="C127" s="18"/>
      <c r="D127" s="18"/>
      <c r="E127" s="19"/>
      <c r="F127" s="19"/>
      <c r="G127" s="20">
        <v>2.26913672634329</v>
      </c>
      <c r="H127" s="20">
        <v>1.20021576360906</v>
      </c>
      <c r="I127" s="20">
        <v>2.8310623273162898</v>
      </c>
      <c r="J127" s="20">
        <v>1.4651007508546401</v>
      </c>
      <c r="K127" s="20">
        <v>1.8494175243994899</v>
      </c>
      <c r="L127" s="20">
        <v>3.5843145903404201</v>
      </c>
      <c r="M127" s="20">
        <v>1.5182339313376101</v>
      </c>
      <c r="N127" s="20">
        <v>2.2304081389012098</v>
      </c>
      <c r="O127" s="20">
        <v>2.1971799933268001</v>
      </c>
      <c r="P127" s="20">
        <v>1.73277264819453</v>
      </c>
      <c r="Q127" s="20">
        <v>1.2047056201516799</v>
      </c>
      <c r="R127" s="20">
        <v>4.5278040076274504</v>
      </c>
      <c r="S127" s="20">
        <v>1.53754481078806</v>
      </c>
      <c r="T127" s="20">
        <v>3.2589079638449898</v>
      </c>
      <c r="U127" s="20">
        <v>5.3374394737922</v>
      </c>
      <c r="V127" s="20">
        <v>4.7223385825107496</v>
      </c>
      <c r="W127" s="20">
        <v>2.0911833880297501</v>
      </c>
      <c r="X127" s="20">
        <v>1.83256855036856</v>
      </c>
      <c r="Y127" s="20">
        <v>3.2102735440846799</v>
      </c>
      <c r="Z127" s="20">
        <v>0.31455611795499</v>
      </c>
      <c r="AA127" s="20">
        <v>0.537399290362639</v>
      </c>
      <c r="AB127" s="20">
        <v>1.7846906992193801</v>
      </c>
      <c r="AC127" s="20">
        <v>0.73967796515100803</v>
      </c>
      <c r="AD127" s="20">
        <v>1.7107586707550699</v>
      </c>
      <c r="AE127" s="20">
        <v>0.50145360920707605</v>
      </c>
      <c r="AF127" s="20">
        <v>0.81600217115051998</v>
      </c>
      <c r="AG127" s="20">
        <v>0.43418361338188399</v>
      </c>
      <c r="AH127" s="20"/>
      <c r="AI127" s="20"/>
      <c r="AO127" s="74"/>
    </row>
    <row r="128" spans="1:41" s="30" customFormat="1" x14ac:dyDescent="0.25">
      <c r="A128" s="67" t="s">
        <v>120</v>
      </c>
      <c r="B128" s="17"/>
      <c r="C128" s="18"/>
      <c r="D128" s="18"/>
      <c r="E128" s="19"/>
      <c r="F128" s="19"/>
      <c r="G128" s="20">
        <v>18.749574440982801</v>
      </c>
      <c r="H128" s="20">
        <v>8.6258647054029201</v>
      </c>
      <c r="I128" s="20">
        <v>19.7743758227382</v>
      </c>
      <c r="J128" s="20">
        <v>7.4243581474287899</v>
      </c>
      <c r="K128" s="20">
        <v>14.4656771165886</v>
      </c>
      <c r="L128" s="20">
        <v>27.668298745444002</v>
      </c>
      <c r="M128" s="20">
        <v>8.0199080901980597</v>
      </c>
      <c r="N128" s="20">
        <v>9.88787192038642</v>
      </c>
      <c r="O128" s="20">
        <v>10.1044092136523</v>
      </c>
      <c r="P128" s="20">
        <v>8.6967508494805408</v>
      </c>
      <c r="Q128" s="20">
        <v>4.9677341605696501</v>
      </c>
      <c r="R128" s="20">
        <v>19.2678132042039</v>
      </c>
      <c r="S128" s="20">
        <v>8.7259161519732302</v>
      </c>
      <c r="T128" s="20">
        <v>16.303047331494</v>
      </c>
      <c r="U128" s="20">
        <v>23.6089044805003</v>
      </c>
      <c r="V128" s="20">
        <v>20.799441903021201</v>
      </c>
      <c r="W128" s="20">
        <v>9.5980241282240009</v>
      </c>
      <c r="X128" s="20">
        <v>8.0664907289029895</v>
      </c>
      <c r="Y128" s="20">
        <v>20.583286011420199</v>
      </c>
      <c r="Z128" s="20">
        <v>2.9543613153139501</v>
      </c>
      <c r="AA128" s="20">
        <v>4.5943019106426402</v>
      </c>
      <c r="AB128" s="20">
        <v>19.6898828391558</v>
      </c>
      <c r="AC128" s="20">
        <v>6.40179642175839</v>
      </c>
      <c r="AD128" s="20">
        <v>54.278359958598301</v>
      </c>
      <c r="AE128" s="20">
        <v>11.5872165179007</v>
      </c>
      <c r="AF128" s="20">
        <v>25.7806202816226</v>
      </c>
      <c r="AG128" s="20">
        <v>43.663021692529497</v>
      </c>
      <c r="AH128" s="20"/>
      <c r="AI128" s="20"/>
      <c r="AO128" s="74"/>
    </row>
    <row r="129" spans="1:41" x14ac:dyDescent="0.25">
      <c r="A129" s="14" t="s">
        <v>52</v>
      </c>
      <c r="B129" s="14" t="s">
        <v>69</v>
      </c>
      <c r="C129" s="25" t="s">
        <v>58</v>
      </c>
      <c r="D129" s="25" t="s">
        <v>59</v>
      </c>
      <c r="E129" s="19">
        <v>2.6145722802451799E-2</v>
      </c>
      <c r="F129" s="19">
        <v>0.119047170835213</v>
      </c>
      <c r="G129" s="20">
        <v>9.9727652277064899E-2</v>
      </c>
      <c r="H129" s="20">
        <v>4.6006155504136101E-2</v>
      </c>
      <c r="I129" s="20">
        <v>0.246322680636955</v>
      </c>
      <c r="J129" s="20">
        <v>0.40050182658172401</v>
      </c>
      <c r="K129" s="20">
        <v>3.1741304203226503E-2</v>
      </c>
      <c r="L129" s="20">
        <v>9.1640572764799394E-2</v>
      </c>
      <c r="M129" s="20">
        <v>0.17027373732318499</v>
      </c>
      <c r="N129" s="20">
        <v>0.25828358417446101</v>
      </c>
      <c r="O129" s="20">
        <v>0.20509886468906399</v>
      </c>
      <c r="P129" s="20">
        <v>0.37901428730101799</v>
      </c>
      <c r="Q129" s="20">
        <v>0.19596622411516301</v>
      </c>
      <c r="R129" s="20">
        <v>0.16660083403262099</v>
      </c>
      <c r="S129" s="20">
        <v>0.21157203139214101</v>
      </c>
      <c r="T129" s="20">
        <v>0.184783571493016</v>
      </c>
      <c r="U129" s="20">
        <v>0.12092753273866901</v>
      </c>
      <c r="V129" s="20">
        <v>0.153590566797386</v>
      </c>
      <c r="W129" s="20">
        <v>0.20327652381564701</v>
      </c>
      <c r="X129" s="20">
        <v>0.120294902884027</v>
      </c>
      <c r="Y129" s="20">
        <v>0.227984548816238</v>
      </c>
      <c r="Z129" s="20">
        <v>0.15844186682793801</v>
      </c>
      <c r="AA129" s="20">
        <v>0.15146934478153501</v>
      </c>
      <c r="AB129" s="20">
        <v>0.28020205737221499</v>
      </c>
      <c r="AC129" s="20">
        <v>0.249113922259451</v>
      </c>
      <c r="AD129" s="20">
        <v>0.397642900684683</v>
      </c>
      <c r="AE129" s="20">
        <v>0.381689068506258</v>
      </c>
      <c r="AF129" s="20">
        <v>0.18395972952397099</v>
      </c>
      <c r="AG129" s="20">
        <v>0.30728289794225699</v>
      </c>
      <c r="AH129" s="20">
        <v>0.18926022183584701</v>
      </c>
      <c r="AI129" s="20">
        <v>0.15395760296931399</v>
      </c>
      <c r="AK129" s="21">
        <f>(reproductie!AI129-AVERAGE(reproductie!Y129:AH129))/STDEV(reproductie!Y129:AH129)</f>
        <v>-1.1205826393488485</v>
      </c>
      <c r="AL129" s="21">
        <f>AVERAGE(G129:AI129)</f>
        <v>0.20574575911186246</v>
      </c>
      <c r="AM129" s="21">
        <f>STDEV(G129:AI129)</f>
        <v>9.7763644926961754E-2</v>
      </c>
      <c r="AN129" s="53"/>
      <c r="AO129" s="76" t="s">
        <v>25</v>
      </c>
    </row>
    <row r="130" spans="1:41" x14ac:dyDescent="0.25">
      <c r="A130" s="30" t="s">
        <v>124</v>
      </c>
      <c r="B130" s="24"/>
      <c r="C130" s="25"/>
      <c r="D130" s="25"/>
      <c r="E130" s="19">
        <v>3.7181075035440701E-4</v>
      </c>
      <c r="F130" s="19">
        <v>1.7454001119330698E-2</v>
      </c>
      <c r="G130" s="20">
        <v>1.80468637185686E-2</v>
      </c>
      <c r="H130" s="20">
        <v>6.0447440501231299E-3</v>
      </c>
      <c r="I130" s="20">
        <v>4.8454061125111601E-2</v>
      </c>
      <c r="J130" s="20">
        <v>8.3495306714732806E-2</v>
      </c>
      <c r="K130" s="20">
        <v>2.83669742672533E-3</v>
      </c>
      <c r="L130" s="20">
        <v>1.8003136096826002E-2</v>
      </c>
      <c r="M130" s="20">
        <v>3.9437483823922898E-2</v>
      </c>
      <c r="N130" s="20">
        <v>6.0165960179805703E-2</v>
      </c>
      <c r="O130" s="20">
        <v>4.5565200092929997E-2</v>
      </c>
      <c r="P130" s="20">
        <v>9.3747400348583795E-2</v>
      </c>
      <c r="Q130" s="20">
        <v>4.21241668528081E-2</v>
      </c>
      <c r="R130" s="20">
        <v>3.6419091035639797E-2</v>
      </c>
      <c r="S130" s="20">
        <v>4.05540893929471E-2</v>
      </c>
      <c r="T130" s="20">
        <v>3.4533785971280498E-2</v>
      </c>
      <c r="U130" s="20">
        <v>2.78314317996281E-2</v>
      </c>
      <c r="V130" s="20">
        <v>3.6839157409398901E-2</v>
      </c>
      <c r="W130" s="20">
        <v>4.7095964400862902E-2</v>
      </c>
      <c r="X130" s="20">
        <v>2.6043791463873402E-2</v>
      </c>
      <c r="Y130" s="20">
        <v>5.4283688661530501E-2</v>
      </c>
      <c r="Z130" s="20">
        <v>3.8515300337325101E-2</v>
      </c>
      <c r="AA130" s="20">
        <v>3.5122001138708801E-2</v>
      </c>
      <c r="AB130" s="20">
        <v>6.5260823473314397E-2</v>
      </c>
      <c r="AC130" s="20">
        <v>5.7379708815720999E-2</v>
      </c>
      <c r="AD130" s="20">
        <v>9.4853919696289604E-2</v>
      </c>
      <c r="AE130" s="20">
        <v>9.1714579100168198E-2</v>
      </c>
      <c r="AF130" s="20">
        <v>4.1777713471779603E-2</v>
      </c>
      <c r="AG130" s="20">
        <v>6.8333103743427895E-2</v>
      </c>
      <c r="AH130" s="20">
        <v>3.6664841418579897E-2</v>
      </c>
      <c r="AI130" s="20">
        <v>3.37238153281504E-2</v>
      </c>
      <c r="AO130" s="73"/>
    </row>
    <row r="131" spans="1:41" x14ac:dyDescent="0.25">
      <c r="A131" s="30"/>
      <c r="B131" s="24"/>
      <c r="C131" s="25"/>
      <c r="D131" s="25"/>
      <c r="E131" s="19">
        <v>0.325183497502743</v>
      </c>
      <c r="F131" s="19">
        <v>0.69690123342287502</v>
      </c>
      <c r="G131" s="20">
        <v>0.471525945071191</v>
      </c>
      <c r="H131" s="20">
        <v>0.26523772591640599</v>
      </c>
      <c r="I131" s="20">
        <v>1.0747321897688999</v>
      </c>
      <c r="J131" s="20">
        <v>1.6453172065383499</v>
      </c>
      <c r="K131" s="20">
        <v>0.217024927549893</v>
      </c>
      <c r="L131" s="20">
        <v>0.38224950398941998</v>
      </c>
      <c r="M131" s="20">
        <v>0.59904328569645704</v>
      </c>
      <c r="N131" s="20">
        <v>0.91094899332120505</v>
      </c>
      <c r="O131" s="20">
        <v>0.75286560464894303</v>
      </c>
      <c r="P131" s="20">
        <v>1.2381275708181101</v>
      </c>
      <c r="Q131" s="20">
        <v>0.75167787386447005</v>
      </c>
      <c r="R131" s="20">
        <v>0.62754773246705098</v>
      </c>
      <c r="S131" s="20">
        <v>0.91240988075376495</v>
      </c>
      <c r="T131" s="20">
        <v>0.81230602468664004</v>
      </c>
      <c r="U131" s="20">
        <v>0.41648797882632799</v>
      </c>
      <c r="V131" s="20">
        <v>0.51571198267944396</v>
      </c>
      <c r="W131" s="20">
        <v>0.71602809674558898</v>
      </c>
      <c r="X131" s="20">
        <v>0.45564513399402801</v>
      </c>
      <c r="Y131" s="20">
        <v>0.77541355901979603</v>
      </c>
      <c r="Z131" s="20">
        <v>0.52548574534498105</v>
      </c>
      <c r="AA131" s="20">
        <v>0.53144225366880704</v>
      </c>
      <c r="AB131" s="20">
        <v>0.98336059486199101</v>
      </c>
      <c r="AC131" s="20">
        <v>0.88075653799139297</v>
      </c>
      <c r="AD131" s="20">
        <v>1.36079862223436</v>
      </c>
      <c r="AE131" s="20">
        <v>1.29141611807542</v>
      </c>
      <c r="AF131" s="20">
        <v>0.66152002974004798</v>
      </c>
      <c r="AG131" s="20">
        <v>1.14196783121903</v>
      </c>
      <c r="AH131" s="20">
        <v>0.80673288274866795</v>
      </c>
      <c r="AI131" s="20">
        <v>0.57582642603379497</v>
      </c>
      <c r="AO131" s="73"/>
    </row>
    <row r="132" spans="1:41" x14ac:dyDescent="0.25">
      <c r="A132" s="31" t="s">
        <v>53</v>
      </c>
      <c r="B132" s="14" t="s">
        <v>86</v>
      </c>
      <c r="C132" s="18" t="s">
        <v>58</v>
      </c>
      <c r="D132" s="18" t="s">
        <v>59</v>
      </c>
      <c r="E132" s="39">
        <v>5.4866029681551E-2</v>
      </c>
      <c r="F132" s="19">
        <v>0.31249752063907899</v>
      </c>
      <c r="G132" s="39">
        <v>0.19203536815202901</v>
      </c>
      <c r="H132" s="19">
        <v>0.24033721167927199</v>
      </c>
      <c r="I132" s="19">
        <v>0.40859239818485499</v>
      </c>
      <c r="J132" s="19">
        <v>0.118896813296005</v>
      </c>
      <c r="K132" s="19">
        <v>0.202295434288222</v>
      </c>
      <c r="L132" s="19">
        <v>0.11537558603996401</v>
      </c>
      <c r="M132" s="19">
        <v>0.30855436912916101</v>
      </c>
      <c r="N132" s="19">
        <v>0.27764412086017098</v>
      </c>
      <c r="O132" s="19">
        <v>0.20689899634810399</v>
      </c>
      <c r="P132" s="19">
        <v>0.159087933341413</v>
      </c>
      <c r="Q132" s="19">
        <v>0.14908806854528001</v>
      </c>
      <c r="R132" s="19">
        <v>9.9519192494151407E-2</v>
      </c>
      <c r="S132" s="19">
        <v>7.3838784223685894E-2</v>
      </c>
      <c r="T132" s="19">
        <v>0.30793171635477201</v>
      </c>
      <c r="U132" s="20">
        <v>7.59160377084694E-2</v>
      </c>
      <c r="V132" s="20">
        <v>0.17520091209584199</v>
      </c>
      <c r="W132" s="20">
        <v>0.27393135255217399</v>
      </c>
      <c r="X132" s="20">
        <v>6.12268763932396E-2</v>
      </c>
      <c r="Y132" s="20">
        <v>0.39218520335783802</v>
      </c>
      <c r="Z132" s="20">
        <v>0.20531564091586799</v>
      </c>
      <c r="AA132" s="20">
        <v>0.17558294183838499</v>
      </c>
      <c r="AB132" s="20">
        <v>0.298272615821076</v>
      </c>
      <c r="AC132" s="20">
        <v>0.16828009643450001</v>
      </c>
      <c r="AD132" s="20">
        <v>0.38099980856198301</v>
      </c>
      <c r="AE132" s="20">
        <v>0.28443024636978298</v>
      </c>
      <c r="AF132" s="20">
        <v>0.151677049890375</v>
      </c>
      <c r="AG132" s="20">
        <v>0.340194206147723</v>
      </c>
      <c r="AH132" s="20">
        <v>0.10620395006222901</v>
      </c>
      <c r="AI132" s="20">
        <v>0.34046684498267898</v>
      </c>
      <c r="AK132" s="21">
        <f>(reproductie!AI132-AVERAGE(reproductie!Y132:AH132))/STDEV(reproductie!Y132:AH132)</f>
        <v>0.88409183337940556</v>
      </c>
      <c r="AL132" s="21">
        <f>AVERAGE(G132:AI132)</f>
        <v>0.21689585434721545</v>
      </c>
      <c r="AM132" s="21">
        <f>STDEV(G132:AI132)</f>
        <v>0.10173877920485935</v>
      </c>
      <c r="AN132" s="53"/>
      <c r="AO132" s="74" t="s">
        <v>26</v>
      </c>
    </row>
    <row r="133" spans="1:41" x14ac:dyDescent="0.25">
      <c r="A133" s="151" t="s">
        <v>122</v>
      </c>
      <c r="B133" s="17"/>
      <c r="C133" s="18"/>
      <c r="D133" s="18"/>
      <c r="E133" s="39">
        <v>2.6121347738918199E-3</v>
      </c>
      <c r="F133" s="19">
        <v>1.58951412385431E-2</v>
      </c>
      <c r="G133" s="39">
        <v>9.9196084742621503E-3</v>
      </c>
      <c r="H133" s="19">
        <v>1.2197346751082999E-2</v>
      </c>
      <c r="I133" s="19">
        <v>2.29381420235584E-2</v>
      </c>
      <c r="J133" s="19">
        <v>6.5306248343828897E-3</v>
      </c>
      <c r="K133" s="19">
        <v>1.08638267108869E-2</v>
      </c>
      <c r="L133" s="19">
        <v>6.1467824399733398E-3</v>
      </c>
      <c r="M133" s="19">
        <v>1.7135602726809598E-2</v>
      </c>
      <c r="N133" s="19">
        <v>1.55915296400671E-2</v>
      </c>
      <c r="O133" s="19">
        <v>1.15711886651954E-2</v>
      </c>
      <c r="P133" s="19">
        <v>9.2372638235820696E-3</v>
      </c>
      <c r="Q133" s="19">
        <v>7.1899593919783501E-3</v>
      </c>
      <c r="R133" s="19">
        <v>4.6088812982004396E-3</v>
      </c>
      <c r="S133" s="19">
        <v>4.2202261936792104E-3</v>
      </c>
      <c r="T133" s="19">
        <v>1.7760428764594199E-2</v>
      </c>
      <c r="U133" s="26">
        <v>4.3359111541197799E-3</v>
      </c>
      <c r="V133" s="26">
        <v>1.0139252809183701E-2</v>
      </c>
      <c r="W133" s="26">
        <v>1.61200166054584E-2</v>
      </c>
      <c r="X133" s="26">
        <v>3.4269199655183702E-3</v>
      </c>
      <c r="Y133" s="26">
        <v>2.33629752930254E-2</v>
      </c>
      <c r="Z133" s="26">
        <v>1.22259772760749E-2</v>
      </c>
      <c r="AA133" s="26">
        <v>1.04722760419895E-2</v>
      </c>
      <c r="AB133" s="26">
        <v>1.7764564900326501E-2</v>
      </c>
      <c r="AC133" s="26">
        <v>9.8146186517740607E-3</v>
      </c>
      <c r="AD133" s="26">
        <v>2.2656022118037401E-2</v>
      </c>
      <c r="AE133" s="26">
        <v>1.6634695687178899E-2</v>
      </c>
      <c r="AF133" s="26">
        <v>8.9429414642563394E-3</v>
      </c>
      <c r="AG133" s="26">
        <v>1.8419576705948199E-2</v>
      </c>
      <c r="AH133" s="26">
        <v>5.6483774737352502E-3</v>
      </c>
      <c r="AI133" s="26">
        <v>1.8999785429432901E-2</v>
      </c>
      <c r="AO133" s="74"/>
    </row>
    <row r="134" spans="1:41" x14ac:dyDescent="0.25">
      <c r="B134" s="17"/>
      <c r="C134" s="18"/>
      <c r="D134" s="18"/>
      <c r="E134" s="39">
        <v>0.52457969596601195</v>
      </c>
      <c r="F134" s="19">
        <v>2.80784289666253</v>
      </c>
      <c r="G134" s="39">
        <v>1.64854322498957</v>
      </c>
      <c r="H134" s="19">
        <v>2.1512329399958698</v>
      </c>
      <c r="I134" s="19">
        <v>2.9915637025239201</v>
      </c>
      <c r="J134" s="19">
        <v>0.90506952999515999</v>
      </c>
      <c r="K134" s="19">
        <v>1.61361975764502</v>
      </c>
      <c r="L134" s="19">
        <v>0.92394832457493303</v>
      </c>
      <c r="M134" s="19">
        <v>2.31051746112899</v>
      </c>
      <c r="N134" s="19">
        <v>2.02739922092529</v>
      </c>
      <c r="O134" s="19">
        <v>1.52120177469776</v>
      </c>
      <c r="P134" s="19">
        <v>1.0798584645656699</v>
      </c>
      <c r="Q134" s="19">
        <v>1.3997828545705899</v>
      </c>
      <c r="R134" s="19">
        <v>0.960015796275556</v>
      </c>
      <c r="S134" s="19">
        <v>0.51855214038701203</v>
      </c>
      <c r="T134" s="19">
        <v>2.1342518472712801</v>
      </c>
      <c r="U134" s="26">
        <v>0.53393002885954499</v>
      </c>
      <c r="V134" s="26">
        <v>1.20252366893003</v>
      </c>
      <c r="W134" s="26">
        <v>1.8202975677287601</v>
      </c>
      <c r="X134" s="26">
        <v>0.44635542617178398</v>
      </c>
      <c r="Y134" s="26">
        <v>2.5337762541144602</v>
      </c>
      <c r="Z134" s="26">
        <v>1.3273872540885701</v>
      </c>
      <c r="AA134" s="26">
        <v>1.12918024754569</v>
      </c>
      <c r="AB134" s="26">
        <v>1.9285826732309199</v>
      </c>
      <c r="AC134" s="26">
        <v>1.1253151704280799</v>
      </c>
      <c r="AD134" s="26">
        <v>2.5108283607806299</v>
      </c>
      <c r="AE134" s="26">
        <v>1.9122511481836399</v>
      </c>
      <c r="AF134" s="26">
        <v>0.97078282606909905</v>
      </c>
      <c r="AG134" s="26">
        <v>2.6641551491235398</v>
      </c>
      <c r="AH134" s="26">
        <v>0.84197666168566898</v>
      </c>
      <c r="AI134" s="26">
        <v>2.5214418448978502</v>
      </c>
      <c r="AO134" s="74"/>
    </row>
    <row r="135" spans="1:41" x14ac:dyDescent="0.25">
      <c r="A135" s="31" t="s">
        <v>77</v>
      </c>
      <c r="B135" s="17" t="s">
        <v>69</v>
      </c>
      <c r="C135" s="18"/>
      <c r="D135" s="18"/>
      <c r="E135" s="39"/>
      <c r="G135" s="42">
        <v>0.114208792789981</v>
      </c>
      <c r="H135" s="20">
        <v>0.213056861356828</v>
      </c>
      <c r="I135" s="20">
        <v>0.185171804055763</v>
      </c>
      <c r="J135" s="20">
        <v>0.17183073786266201</v>
      </c>
      <c r="K135" s="20">
        <v>0.12738678393732999</v>
      </c>
      <c r="L135" s="20">
        <v>0.35645337653915699</v>
      </c>
      <c r="M135" s="20">
        <v>0.212589428843978</v>
      </c>
      <c r="N135" s="20">
        <v>0.49080943436458901</v>
      </c>
      <c r="O135" s="20">
        <v>0.63747710208864805</v>
      </c>
      <c r="P135" s="20">
        <v>0.25391604141096702</v>
      </c>
      <c r="Q135" s="20">
        <v>0.49214894053659197</v>
      </c>
      <c r="R135" s="20">
        <v>0.36986342705728498</v>
      </c>
      <c r="S135" s="20">
        <v>0.65828637900826803</v>
      </c>
      <c r="T135" s="20">
        <v>0.72420718704435805</v>
      </c>
      <c r="U135" s="20">
        <v>0.22674411900743199</v>
      </c>
      <c r="V135" s="20">
        <v>0.131139973300537</v>
      </c>
      <c r="W135" s="20">
        <v>6.2406659027849101E-2</v>
      </c>
      <c r="X135" s="20">
        <v>0.35479951012198602</v>
      </c>
      <c r="Y135" s="20">
        <v>0.472206321964805</v>
      </c>
      <c r="Z135" s="20">
        <v>0.10744972118257599</v>
      </c>
      <c r="AA135" s="20">
        <v>0.165864414602159</v>
      </c>
      <c r="AB135" s="20"/>
      <c r="AC135" s="20"/>
      <c r="AD135" s="20"/>
      <c r="AE135" s="20"/>
      <c r="AF135" s="20"/>
      <c r="AG135" s="20"/>
      <c r="AH135" s="20"/>
      <c r="AI135" s="20"/>
      <c r="AK135" s="21">
        <f>(reproductie!AI135-AVERAGE(reproductie!Y135:AH135))/STDEV(reproductie!Y135:AH135)</f>
        <v>-1.268417528826749</v>
      </c>
      <c r="AL135" s="21">
        <f>AVERAGE(H135:AI135)</f>
        <v>0.32069041116568847</v>
      </c>
      <c r="AM135" s="21">
        <f>STDEV(H135:AI135)</f>
        <v>0.19865806105787759</v>
      </c>
      <c r="AO135" s="74">
        <v>17100</v>
      </c>
    </row>
    <row r="136" spans="1:41" x14ac:dyDescent="0.25">
      <c r="A136" s="151" t="s">
        <v>123</v>
      </c>
      <c r="B136" s="17"/>
      <c r="C136" s="18"/>
      <c r="D136" s="18"/>
      <c r="E136" s="39"/>
      <c r="G136" s="42">
        <v>1.39775575286234E-2</v>
      </c>
      <c r="H136" s="20">
        <v>5.9649831569623897E-2</v>
      </c>
      <c r="I136" s="20">
        <v>4.0015804952761601E-2</v>
      </c>
      <c r="J136" s="20">
        <v>3.9599438634310501E-2</v>
      </c>
      <c r="K136" s="20">
        <v>1.6580188193132801E-2</v>
      </c>
      <c r="L136" s="20">
        <v>0.10462334664850099</v>
      </c>
      <c r="M136" s="20">
        <v>4.0850527914962999E-2</v>
      </c>
      <c r="N136" s="20">
        <v>0.17992216175470799</v>
      </c>
      <c r="O136" s="20">
        <v>0.28723374213200797</v>
      </c>
      <c r="P136" s="20">
        <v>6.5699609270781598E-2</v>
      </c>
      <c r="Q136" s="20">
        <v>0.18608961223340101</v>
      </c>
      <c r="R136" s="20">
        <v>0.102459294032616</v>
      </c>
      <c r="S136" s="20">
        <v>0.217129368601815</v>
      </c>
      <c r="T136" s="20">
        <v>0.30894704027370501</v>
      </c>
      <c r="U136" s="20">
        <v>7.1828106609889003E-2</v>
      </c>
      <c r="V136" s="20">
        <v>3.7829080893976297E-2</v>
      </c>
      <c r="W136" s="20">
        <v>8.2123618979999796E-3</v>
      </c>
      <c r="X136" s="20">
        <v>0.13100449979848</v>
      </c>
      <c r="Y136" s="20">
        <v>0.179687323234309</v>
      </c>
      <c r="Z136" s="20">
        <v>3.4356043782008801E-2</v>
      </c>
      <c r="AA136" s="20">
        <v>5.7073825753748801E-2</v>
      </c>
      <c r="AB136" s="20"/>
      <c r="AC136" s="20"/>
      <c r="AD136" s="20"/>
      <c r="AE136" s="20"/>
      <c r="AF136" s="20"/>
      <c r="AG136" s="20"/>
      <c r="AH136" s="20"/>
      <c r="AI136" s="20"/>
      <c r="AO136" s="74"/>
    </row>
    <row r="137" spans="1:41" x14ac:dyDescent="0.25">
      <c r="A137" s="67" t="s">
        <v>113</v>
      </c>
      <c r="B137" s="17"/>
      <c r="C137" s="18"/>
      <c r="D137" s="18"/>
      <c r="E137" s="39"/>
      <c r="G137" s="42">
        <v>0.53054760115542599</v>
      </c>
      <c r="H137" s="20">
        <v>0.62391986607696703</v>
      </c>
      <c r="I137" s="20">
        <v>0.66534617509387795</v>
      </c>
      <c r="J137" s="20">
        <v>0.62316138159347301</v>
      </c>
      <c r="K137" s="20">
        <v>0.53467993568675798</v>
      </c>
      <c r="L137" s="20">
        <v>1.09760763991091</v>
      </c>
      <c r="M137" s="20">
        <v>0.77171083222776804</v>
      </c>
      <c r="N137" s="20">
        <v>1.2294126309495701</v>
      </c>
      <c r="O137" s="20">
        <v>1.3622554760657599</v>
      </c>
      <c r="P137" s="20">
        <v>0.76620584079930898</v>
      </c>
      <c r="Q137" s="20">
        <v>1.2013660643772699</v>
      </c>
      <c r="R137" s="20">
        <v>1.1193973038665801</v>
      </c>
      <c r="S137" s="20">
        <v>1.8273153429587301</v>
      </c>
      <c r="T137" s="20">
        <v>1.6465172555918</v>
      </c>
      <c r="U137" s="20">
        <v>0.60740214145904203</v>
      </c>
      <c r="V137" s="20">
        <v>0.385395801076859</v>
      </c>
      <c r="W137" s="20">
        <v>0.26162007723594499</v>
      </c>
      <c r="X137" s="20">
        <v>0.91066577893312395</v>
      </c>
      <c r="Y137" s="20">
        <v>1.19356863372644</v>
      </c>
      <c r="Z137" s="20">
        <v>0.30478301730683799</v>
      </c>
      <c r="AA137" s="20">
        <v>0.44915234174660501</v>
      </c>
      <c r="AB137" s="20"/>
      <c r="AC137" s="20"/>
      <c r="AD137" s="20"/>
      <c r="AE137" s="20"/>
      <c r="AF137" s="20"/>
      <c r="AG137" s="20"/>
      <c r="AH137" s="20"/>
      <c r="AI137" s="20"/>
      <c r="AO137" s="74"/>
    </row>
  </sheetData>
  <phoneticPr fontId="4" type="noConversion"/>
  <conditionalFormatting sqref="AK3">
    <cfRule type="cellIs" dxfId="269" priority="87" operator="lessThan">
      <formula>-0.674</formula>
    </cfRule>
    <cfRule type="cellIs" dxfId="268" priority="88" operator="greaterThan">
      <formula>0.674</formula>
    </cfRule>
  </conditionalFormatting>
  <conditionalFormatting sqref="AK6">
    <cfRule type="cellIs" dxfId="267" priority="85" operator="lessThan">
      <formula>-0.674</formula>
    </cfRule>
    <cfRule type="cellIs" dxfId="266" priority="86" operator="greaterThan">
      <formula>0.674</formula>
    </cfRule>
  </conditionalFormatting>
  <conditionalFormatting sqref="AK9">
    <cfRule type="cellIs" dxfId="265" priority="80" operator="greaterThan">
      <formula>0.674</formula>
    </cfRule>
    <cfRule type="cellIs" dxfId="264" priority="79" operator="lessThan">
      <formula>-0.674</formula>
    </cfRule>
  </conditionalFormatting>
  <conditionalFormatting sqref="AK12">
    <cfRule type="cellIs" dxfId="263" priority="84" operator="greaterThan">
      <formula>0.674</formula>
    </cfRule>
    <cfRule type="cellIs" dxfId="262" priority="83" operator="lessThan">
      <formula>-0.674</formula>
    </cfRule>
  </conditionalFormatting>
  <conditionalFormatting sqref="AK15">
    <cfRule type="cellIs" dxfId="261" priority="77" operator="lessThan">
      <formula>-0.674</formula>
    </cfRule>
    <cfRule type="cellIs" dxfId="260" priority="78" operator="greaterThan">
      <formula>0.674</formula>
    </cfRule>
  </conditionalFormatting>
  <conditionalFormatting sqref="AK18">
    <cfRule type="cellIs" dxfId="259" priority="82" operator="greaterThan">
      <formula>0.674</formula>
    </cfRule>
    <cfRule type="cellIs" dxfId="258" priority="81" operator="lessThan">
      <formula>-0.674</formula>
    </cfRule>
  </conditionalFormatting>
  <conditionalFormatting sqref="AK21">
    <cfRule type="cellIs" dxfId="257" priority="76" operator="greaterThan">
      <formula>0.674</formula>
    </cfRule>
    <cfRule type="cellIs" dxfId="256" priority="75" operator="lessThan">
      <formula>-0.674</formula>
    </cfRule>
  </conditionalFormatting>
  <conditionalFormatting sqref="AK24">
    <cfRule type="cellIs" dxfId="255" priority="74" operator="greaterThan">
      <formula>0.674</formula>
    </cfRule>
    <cfRule type="cellIs" dxfId="254" priority="73" operator="lessThan">
      <formula>-0.674</formula>
    </cfRule>
  </conditionalFormatting>
  <conditionalFormatting sqref="AK27">
    <cfRule type="cellIs" dxfId="253" priority="72" operator="greaterThan">
      <formula>0.674</formula>
    </cfRule>
    <cfRule type="cellIs" dxfId="252" priority="71" operator="lessThan">
      <formula>-0.674</formula>
    </cfRule>
  </conditionalFormatting>
  <conditionalFormatting sqref="AK30">
    <cfRule type="cellIs" dxfId="251" priority="70" operator="greaterThan">
      <formula>0.674</formula>
    </cfRule>
    <cfRule type="cellIs" dxfId="250" priority="69" operator="lessThan">
      <formula>-0.674</formula>
    </cfRule>
  </conditionalFormatting>
  <conditionalFormatting sqref="AK33">
    <cfRule type="cellIs" dxfId="249" priority="68" operator="greaterThan">
      <formula>0.674</formula>
    </cfRule>
    <cfRule type="cellIs" dxfId="248" priority="67" operator="lessThan">
      <formula>-0.674</formula>
    </cfRule>
  </conditionalFormatting>
  <conditionalFormatting sqref="AK36">
    <cfRule type="cellIs" dxfId="247" priority="66" operator="greaterThan">
      <formula>0.674</formula>
    </cfRule>
    <cfRule type="cellIs" dxfId="246" priority="65" operator="lessThan">
      <formula>-0.674</formula>
    </cfRule>
  </conditionalFormatting>
  <conditionalFormatting sqref="AK39">
    <cfRule type="cellIs" dxfId="245" priority="64" operator="greaterThan">
      <formula>0.674</formula>
    </cfRule>
    <cfRule type="cellIs" dxfId="244" priority="63" operator="lessThan">
      <formula>-0.674</formula>
    </cfRule>
  </conditionalFormatting>
  <conditionalFormatting sqref="AK42">
    <cfRule type="cellIs" dxfId="243" priority="62" operator="greaterThan">
      <formula>0.674</formula>
    </cfRule>
    <cfRule type="cellIs" dxfId="242" priority="61" operator="lessThan">
      <formula>-0.674</formula>
    </cfRule>
  </conditionalFormatting>
  <conditionalFormatting sqref="AK45">
    <cfRule type="cellIs" dxfId="241" priority="60" operator="greaterThan">
      <formula>0.674</formula>
    </cfRule>
    <cfRule type="cellIs" dxfId="240" priority="59" operator="lessThan">
      <formula>-0.674</formula>
    </cfRule>
  </conditionalFormatting>
  <conditionalFormatting sqref="AK48">
    <cfRule type="cellIs" dxfId="239" priority="58" operator="greaterThan">
      <formula>0.674</formula>
    </cfRule>
    <cfRule type="cellIs" dxfId="238" priority="57" operator="lessThan">
      <formula>-0.674</formula>
    </cfRule>
  </conditionalFormatting>
  <conditionalFormatting sqref="AK51">
    <cfRule type="cellIs" dxfId="237" priority="56" operator="greaterThan">
      <formula>0.674</formula>
    </cfRule>
    <cfRule type="cellIs" dxfId="236" priority="55" operator="lessThan">
      <formula>-0.674</formula>
    </cfRule>
  </conditionalFormatting>
  <conditionalFormatting sqref="AK54">
    <cfRule type="cellIs" dxfId="235" priority="54" operator="greaterThan">
      <formula>0.674</formula>
    </cfRule>
    <cfRule type="cellIs" dxfId="234" priority="53" operator="lessThan">
      <formula>-0.674</formula>
    </cfRule>
  </conditionalFormatting>
  <conditionalFormatting sqref="AK57">
    <cfRule type="cellIs" dxfId="233" priority="52" operator="greaterThan">
      <formula>0.674</formula>
    </cfRule>
    <cfRule type="cellIs" dxfId="232" priority="51" operator="lessThan">
      <formula>-0.674</formula>
    </cfRule>
  </conditionalFormatting>
  <conditionalFormatting sqref="AK60">
    <cfRule type="cellIs" dxfId="231" priority="50" operator="greaterThan">
      <formula>0.674</formula>
    </cfRule>
    <cfRule type="cellIs" dxfId="230" priority="49" operator="lessThan">
      <formula>-0.674</formula>
    </cfRule>
  </conditionalFormatting>
  <conditionalFormatting sqref="AK63">
    <cfRule type="cellIs" dxfId="229" priority="47" operator="lessThan">
      <formula>-0.674</formula>
    </cfRule>
    <cfRule type="cellIs" dxfId="228" priority="48" operator="greaterThan">
      <formula>0.674</formula>
    </cfRule>
  </conditionalFormatting>
  <conditionalFormatting sqref="AK71">
    <cfRule type="cellIs" dxfId="227" priority="45" operator="lessThan">
      <formula>-0.674</formula>
    </cfRule>
    <cfRule type="cellIs" dxfId="226" priority="46" operator="greaterThan">
      <formula>0.674</formula>
    </cfRule>
  </conditionalFormatting>
  <conditionalFormatting sqref="AK74">
    <cfRule type="cellIs" dxfId="225" priority="44" operator="greaterThan">
      <formula>0.674</formula>
    </cfRule>
    <cfRule type="cellIs" dxfId="224" priority="43" operator="lessThan">
      <formula>-0.674</formula>
    </cfRule>
  </conditionalFormatting>
  <conditionalFormatting sqref="AK76">
    <cfRule type="cellIs" dxfId="223" priority="41" operator="lessThan">
      <formula>-0.674</formula>
    </cfRule>
    <cfRule type="cellIs" dxfId="222" priority="42" operator="greaterThan">
      <formula>0.674</formula>
    </cfRule>
  </conditionalFormatting>
  <conditionalFormatting sqref="AK78">
    <cfRule type="cellIs" dxfId="221" priority="40" operator="greaterThan">
      <formula>0.674</formula>
    </cfRule>
    <cfRule type="cellIs" dxfId="220" priority="39" operator="lessThan">
      <formula>-0.674</formula>
    </cfRule>
  </conditionalFormatting>
  <conditionalFormatting sqref="AK81">
    <cfRule type="cellIs" dxfId="219" priority="38" operator="greaterThan">
      <formula>0.674</formula>
    </cfRule>
    <cfRule type="cellIs" dxfId="218" priority="37" operator="lessThan">
      <formula>-0.674</formula>
    </cfRule>
  </conditionalFormatting>
  <conditionalFormatting sqref="AK83">
    <cfRule type="cellIs" dxfId="217" priority="36" operator="greaterThan">
      <formula>0.674</formula>
    </cfRule>
    <cfRule type="cellIs" dxfId="216" priority="35" operator="lessThan">
      <formula>-0.674</formula>
    </cfRule>
  </conditionalFormatting>
  <conditionalFormatting sqref="AK85">
    <cfRule type="cellIs" dxfId="215" priority="34" operator="greaterThan">
      <formula>0.674</formula>
    </cfRule>
    <cfRule type="cellIs" dxfId="214" priority="33" operator="lessThan">
      <formula>-0.674</formula>
    </cfRule>
  </conditionalFormatting>
  <conditionalFormatting sqref="AK90">
    <cfRule type="cellIs" dxfId="213" priority="32" operator="greaterThan">
      <formula>0.674</formula>
    </cfRule>
    <cfRule type="cellIs" dxfId="212" priority="31" operator="lessThan">
      <formula>-0.674</formula>
    </cfRule>
  </conditionalFormatting>
  <conditionalFormatting sqref="AK93">
    <cfRule type="cellIs" dxfId="211" priority="30" operator="greaterThan">
      <formula>0.674</formula>
    </cfRule>
    <cfRule type="cellIs" dxfId="210" priority="29" operator="lessThan">
      <formula>-0.674</formula>
    </cfRule>
  </conditionalFormatting>
  <conditionalFormatting sqref="AK96">
    <cfRule type="cellIs" dxfId="209" priority="28" operator="greaterThan">
      <formula>0.674</formula>
    </cfRule>
    <cfRule type="cellIs" dxfId="208" priority="27" operator="lessThan">
      <formula>-0.674</formula>
    </cfRule>
  </conditionalFormatting>
  <conditionalFormatting sqref="AK99">
    <cfRule type="cellIs" dxfId="207" priority="26" operator="greaterThan">
      <formula>0.674</formula>
    </cfRule>
    <cfRule type="cellIs" dxfId="206" priority="25" operator="lessThan">
      <formula>-0.674</formula>
    </cfRule>
  </conditionalFormatting>
  <conditionalFormatting sqref="AK102">
    <cfRule type="cellIs" dxfId="205" priority="24" operator="greaterThan">
      <formula>0.674</formula>
    </cfRule>
    <cfRule type="cellIs" dxfId="204" priority="23" operator="lessThan">
      <formula>-0.674</formula>
    </cfRule>
  </conditionalFormatting>
  <conditionalFormatting sqref="AK105">
    <cfRule type="cellIs" dxfId="203" priority="22" operator="greaterThan">
      <formula>0.674</formula>
    </cfRule>
    <cfRule type="cellIs" dxfId="202" priority="21" operator="lessThan">
      <formula>-0.674</formula>
    </cfRule>
  </conditionalFormatting>
  <conditionalFormatting sqref="AK108">
    <cfRule type="cellIs" dxfId="201" priority="20" operator="greaterThan">
      <formula>0.674</formula>
    </cfRule>
    <cfRule type="cellIs" dxfId="200" priority="19" operator="lessThan">
      <formula>-0.674</formula>
    </cfRule>
  </conditionalFormatting>
  <conditionalFormatting sqref="AK111">
    <cfRule type="cellIs" dxfId="199" priority="18" operator="greaterThan">
      <formula>0.674</formula>
    </cfRule>
    <cfRule type="cellIs" dxfId="198" priority="17" operator="lessThan">
      <formula>-0.674</formula>
    </cfRule>
  </conditionalFormatting>
  <conditionalFormatting sqref="AK114">
    <cfRule type="cellIs" dxfId="197" priority="16" operator="greaterThan">
      <formula>0.674</formula>
    </cfRule>
    <cfRule type="cellIs" dxfId="196" priority="15" operator="lessThan">
      <formula>-0.674</formula>
    </cfRule>
  </conditionalFormatting>
  <conditionalFormatting sqref="AK117">
    <cfRule type="cellIs" dxfId="195" priority="14" operator="greaterThan">
      <formula>0.674</formula>
    </cfRule>
    <cfRule type="cellIs" dxfId="194" priority="13" operator="lessThan">
      <formula>-0.674</formula>
    </cfRule>
  </conditionalFormatting>
  <conditionalFormatting sqref="AK120">
    <cfRule type="cellIs" dxfId="193" priority="12" operator="greaterThan">
      <formula>0.674</formula>
    </cfRule>
    <cfRule type="cellIs" dxfId="192" priority="11" operator="lessThan">
      <formula>-0.674</formula>
    </cfRule>
  </conditionalFormatting>
  <conditionalFormatting sqref="AK123">
    <cfRule type="cellIs" dxfId="191" priority="10" operator="greaterThan">
      <formula>0.674</formula>
    </cfRule>
    <cfRule type="cellIs" dxfId="190" priority="9" operator="lessThan">
      <formula>-0.674</formula>
    </cfRule>
  </conditionalFormatting>
  <conditionalFormatting sqref="AK126">
    <cfRule type="cellIs" dxfId="189" priority="8" operator="greaterThan">
      <formula>0.674</formula>
    </cfRule>
    <cfRule type="cellIs" dxfId="188" priority="7" operator="lessThan">
      <formula>-0.674</formula>
    </cfRule>
  </conditionalFormatting>
  <conditionalFormatting sqref="AK129">
    <cfRule type="cellIs" dxfId="187" priority="6" operator="greaterThan">
      <formula>0.674</formula>
    </cfRule>
    <cfRule type="cellIs" dxfId="186" priority="5" operator="lessThan">
      <formula>-0.674</formula>
    </cfRule>
  </conditionalFormatting>
  <conditionalFormatting sqref="AK132">
    <cfRule type="cellIs" dxfId="185" priority="4" operator="greaterThan">
      <formula>0.674</formula>
    </cfRule>
    <cfRule type="cellIs" dxfId="184" priority="3" operator="lessThan">
      <formula>-0.674</formula>
    </cfRule>
  </conditionalFormatting>
  <conditionalFormatting sqref="AK135">
    <cfRule type="cellIs" dxfId="183" priority="2" operator="greaterThan">
      <formula>0.674</formula>
    </cfRule>
    <cfRule type="cellIs" dxfId="182" priority="1" operator="lessThan">
      <formula>-0.674</formula>
    </cfRule>
  </conditionalFormatting>
  <pageMargins left="0.75" right="0.75" top="1" bottom="1" header="0.5" footer="0.5"/>
  <pageSetup paperSize="9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Q135"/>
  <sheetViews>
    <sheetView workbookViewId="0">
      <pane xSplit="4" ySplit="2" topLeftCell="E3" activePane="bottomRight" state="frozen"/>
      <selection pane="topRight" activeCell="F1" sqref="F1"/>
      <selection pane="bottomLeft" activeCell="A3" sqref="A3"/>
      <selection pane="bottomRight" activeCell="AJ2" sqref="AJ2"/>
    </sheetView>
  </sheetViews>
  <sheetFormatPr defaultColWidth="9.09765625" defaultRowHeight="11.5" x14ac:dyDescent="0.25"/>
  <cols>
    <col min="1" max="1" width="15" style="13" customWidth="1"/>
    <col min="2" max="2" width="1.8984375" style="13" customWidth="1"/>
    <col min="3" max="4" width="2.59765625" style="41" customWidth="1"/>
    <col min="5" max="6" width="5.69921875" style="42" customWidth="1"/>
    <col min="7" max="7" width="5.69921875" style="12" customWidth="1"/>
    <col min="8" max="34" width="5.69921875" style="13" customWidth="1"/>
    <col min="35" max="35" width="3.09765625" style="13" customWidth="1"/>
    <col min="36" max="36" width="6.8984375" style="13" customWidth="1"/>
    <col min="37" max="38" width="7.59765625" style="13" customWidth="1"/>
    <col min="39" max="40" width="9.19921875" style="81" customWidth="1"/>
    <col min="41" max="41" width="7.3984375" style="12" customWidth="1"/>
    <col min="42" max="42" width="3.69921875" style="13" customWidth="1"/>
    <col min="43" max="16384" width="9.09765625" style="13"/>
  </cols>
  <sheetData>
    <row r="1" spans="1:41" x14ac:dyDescent="0.25">
      <c r="A1" s="8" t="s">
        <v>80</v>
      </c>
      <c r="B1" s="9"/>
      <c r="C1" s="10"/>
      <c r="D1" s="10"/>
      <c r="E1" s="150"/>
      <c r="F1" s="11"/>
      <c r="G1" s="150" t="s">
        <v>108</v>
      </c>
    </row>
    <row r="2" spans="1:41" s="91" customFormat="1" ht="17.5" x14ac:dyDescent="0.25">
      <c r="A2" s="91" t="s">
        <v>28</v>
      </c>
      <c r="B2" s="92"/>
      <c r="C2" s="93" t="s">
        <v>56</v>
      </c>
      <c r="D2" s="93" t="s">
        <v>63</v>
      </c>
      <c r="E2" s="94">
        <v>1994</v>
      </c>
      <c r="F2" s="94">
        <v>1995</v>
      </c>
      <c r="G2" s="95">
        <v>1996</v>
      </c>
      <c r="H2" s="95">
        <v>1997</v>
      </c>
      <c r="I2" s="95">
        <v>1998</v>
      </c>
      <c r="J2" s="95">
        <v>1999</v>
      </c>
      <c r="K2" s="95">
        <v>2000</v>
      </c>
      <c r="L2" s="95">
        <v>2001</v>
      </c>
      <c r="M2" s="95">
        <v>2002</v>
      </c>
      <c r="N2" s="95">
        <v>2003</v>
      </c>
      <c r="O2" s="95">
        <v>2004</v>
      </c>
      <c r="P2" s="95">
        <v>2005</v>
      </c>
      <c r="Q2" s="95">
        <v>2006</v>
      </c>
      <c r="R2" s="95">
        <v>2007</v>
      </c>
      <c r="S2" s="95">
        <v>2008</v>
      </c>
      <c r="T2" s="95">
        <v>2009</v>
      </c>
      <c r="U2" s="95">
        <v>2010</v>
      </c>
      <c r="V2" s="95">
        <v>2011</v>
      </c>
      <c r="W2" s="95">
        <v>2012</v>
      </c>
      <c r="X2" s="95">
        <v>2013</v>
      </c>
      <c r="Y2" s="95">
        <v>2014</v>
      </c>
      <c r="Z2" s="95">
        <v>2015</v>
      </c>
      <c r="AA2" s="95">
        <v>2016</v>
      </c>
      <c r="AB2" s="95">
        <v>2017</v>
      </c>
      <c r="AC2" s="95">
        <v>2018</v>
      </c>
      <c r="AD2" s="95">
        <v>2019</v>
      </c>
      <c r="AE2" s="95">
        <v>2020</v>
      </c>
      <c r="AF2" s="95">
        <v>2021</v>
      </c>
      <c r="AG2" s="95">
        <v>2022</v>
      </c>
      <c r="AH2" s="95">
        <v>2023</v>
      </c>
      <c r="AI2" s="95"/>
      <c r="AJ2" s="95" t="s">
        <v>173</v>
      </c>
      <c r="AK2" s="95" t="s">
        <v>106</v>
      </c>
      <c r="AL2" s="96" t="s">
        <v>107</v>
      </c>
      <c r="AM2" s="97" t="s">
        <v>70</v>
      </c>
      <c r="AN2" s="97" t="s">
        <v>92</v>
      </c>
      <c r="AO2" s="98" t="s">
        <v>55</v>
      </c>
    </row>
    <row r="3" spans="1:41" s="22" customFormat="1" x14ac:dyDescent="0.25">
      <c r="A3" s="14" t="s">
        <v>62</v>
      </c>
      <c r="B3" s="17" t="s">
        <v>69</v>
      </c>
      <c r="C3" s="18" t="s">
        <v>59</v>
      </c>
      <c r="D3" s="18" t="s">
        <v>61</v>
      </c>
      <c r="E3" s="19"/>
      <c r="F3" s="19"/>
      <c r="G3" s="20">
        <v>0.30020180000000002</v>
      </c>
      <c r="H3" s="20"/>
      <c r="I3" s="20"/>
      <c r="J3" s="20">
        <v>0.4113137</v>
      </c>
      <c r="K3" s="20">
        <v>0.55946479999999998</v>
      </c>
      <c r="L3" s="20">
        <v>0.19446440000000001</v>
      </c>
      <c r="M3" s="20"/>
      <c r="N3" s="20">
        <v>0.34340029999999999</v>
      </c>
      <c r="O3" s="20"/>
      <c r="P3" s="20">
        <v>0.2285722</v>
      </c>
      <c r="Q3" s="20">
        <v>0.56387799999999999</v>
      </c>
      <c r="R3" s="20">
        <v>0.55559780000000003</v>
      </c>
      <c r="S3" s="20"/>
      <c r="T3" s="20"/>
      <c r="U3" s="20">
        <v>0.44947920000000002</v>
      </c>
      <c r="V3" s="20">
        <v>0.54259440000000003</v>
      </c>
      <c r="W3" s="20">
        <v>0.50414780000000003</v>
      </c>
      <c r="X3" s="20"/>
      <c r="Y3" s="20">
        <v>0.41104750000000001</v>
      </c>
      <c r="Z3" s="20">
        <v>0.70715950000000005</v>
      </c>
      <c r="AA3" s="20">
        <v>0.82663030000000004</v>
      </c>
      <c r="AB3" s="20">
        <v>0.57551909999999995</v>
      </c>
      <c r="AC3" s="29"/>
      <c r="AD3" s="20">
        <v>0.57119089999999995</v>
      </c>
      <c r="AE3" s="20">
        <v>0.3260364</v>
      </c>
      <c r="AF3" s="20">
        <v>0.64723799999999998</v>
      </c>
      <c r="AG3" s="20">
        <v>0.42918460000000003</v>
      </c>
      <c r="AH3" s="20"/>
      <c r="AI3" s="20"/>
      <c r="AJ3" s="21">
        <f>(reproductie!AH3-AVERAGE(reproductie!X3:AG3))/STDEV(reproductie!X3:AG3)</f>
        <v>-0.45758945302033699</v>
      </c>
      <c r="AK3" s="21">
        <f>AVERAGE(G3:AH3)</f>
        <v>0.4814274052631578</v>
      </c>
      <c r="AL3" s="21">
        <f>STDEV(G3:AH3)</f>
        <v>0.16212376133791365</v>
      </c>
      <c r="AM3" s="82">
        <v>0.48599999999999999</v>
      </c>
      <c r="AN3" s="82">
        <v>0.23</v>
      </c>
      <c r="AO3" s="76" t="s">
        <v>0</v>
      </c>
    </row>
    <row r="4" spans="1:41" x14ac:dyDescent="0.25">
      <c r="A4" s="151" t="s">
        <v>156</v>
      </c>
      <c r="B4" s="152" t="s">
        <v>67</v>
      </c>
      <c r="C4" s="25"/>
      <c r="D4" s="25"/>
      <c r="E4" s="19"/>
      <c r="F4" s="19"/>
      <c r="G4" s="20">
        <v>7.7250600000000003E-2</v>
      </c>
      <c r="H4" s="20"/>
      <c r="I4" s="20"/>
      <c r="J4" s="20">
        <v>0.1087356</v>
      </c>
      <c r="K4" s="20">
        <v>7.4949500000000002E-2</v>
      </c>
      <c r="L4" s="20">
        <v>4.1216900000000001E-2</v>
      </c>
      <c r="M4" s="20"/>
      <c r="N4" s="20">
        <v>8.2212300000000002E-2</v>
      </c>
      <c r="O4" s="20"/>
      <c r="P4" s="20">
        <v>4.3999299999999998E-2</v>
      </c>
      <c r="Q4" s="20">
        <v>0.1220851</v>
      </c>
      <c r="R4" s="20">
        <v>0.2596328</v>
      </c>
      <c r="S4" s="20"/>
      <c r="T4" s="20"/>
      <c r="U4" s="20">
        <v>0.21964939999999999</v>
      </c>
      <c r="V4" s="20">
        <v>0.2268752</v>
      </c>
      <c r="W4" s="20">
        <v>0.23438400000000001</v>
      </c>
      <c r="X4" s="20"/>
      <c r="Y4" s="20">
        <v>0.2412994</v>
      </c>
      <c r="Z4" s="20">
        <v>0.42237770000000002</v>
      </c>
      <c r="AA4" s="20">
        <v>0.3725773</v>
      </c>
      <c r="AB4" s="20">
        <v>0.34333180000000002</v>
      </c>
      <c r="AC4" s="29"/>
      <c r="AD4" s="20">
        <v>0.28899930000000001</v>
      </c>
      <c r="AE4" s="20">
        <v>0.14966740000000001</v>
      </c>
      <c r="AF4" s="20">
        <v>0.29926249999999999</v>
      </c>
      <c r="AG4" s="20">
        <v>0.21370939999999999</v>
      </c>
      <c r="AH4" s="20"/>
      <c r="AI4" s="20"/>
      <c r="AM4" s="83"/>
      <c r="AN4" s="83"/>
      <c r="AO4" s="73"/>
    </row>
    <row r="5" spans="1:41" x14ac:dyDescent="0.25">
      <c r="B5" s="152" t="s">
        <v>68</v>
      </c>
      <c r="C5" s="25"/>
      <c r="D5" s="25"/>
      <c r="E5" s="19"/>
      <c r="F5" s="19"/>
      <c r="G5" s="20">
        <v>0.68732199999999999</v>
      </c>
      <c r="H5" s="20"/>
      <c r="I5" s="20"/>
      <c r="J5" s="20">
        <v>0.8000564</v>
      </c>
      <c r="K5" s="20">
        <v>0.95216650000000003</v>
      </c>
      <c r="L5" s="20">
        <v>0.5754937</v>
      </c>
      <c r="M5" s="20"/>
      <c r="N5" s="20">
        <v>0.75330269999999999</v>
      </c>
      <c r="O5" s="20"/>
      <c r="P5" s="20">
        <v>0.65606390000000003</v>
      </c>
      <c r="Q5" s="20">
        <v>0.92320150000000001</v>
      </c>
      <c r="R5" s="20">
        <v>0.81675379999999997</v>
      </c>
      <c r="S5" s="20"/>
      <c r="T5" s="20"/>
      <c r="U5" s="20">
        <v>0.70311190000000001</v>
      </c>
      <c r="V5" s="20">
        <v>0.82744450000000003</v>
      </c>
      <c r="W5" s="20">
        <v>0.77151809999999998</v>
      </c>
      <c r="X5" s="20"/>
      <c r="Y5" s="20">
        <v>0.60498859999999999</v>
      </c>
      <c r="Z5" s="20">
        <v>0.88857589999999997</v>
      </c>
      <c r="AA5" s="20">
        <v>0.97454450000000004</v>
      </c>
      <c r="AB5" s="20">
        <v>0.77855960000000002</v>
      </c>
      <c r="AC5" s="29"/>
      <c r="AD5" s="20">
        <v>0.81361499999999998</v>
      </c>
      <c r="AE5" s="20">
        <v>0.57074159999999996</v>
      </c>
      <c r="AF5" s="20">
        <v>0.88741990000000004</v>
      </c>
      <c r="AG5" s="20">
        <v>0.67532130000000001</v>
      </c>
      <c r="AH5" s="20"/>
      <c r="AI5" s="20"/>
      <c r="AM5" s="83"/>
      <c r="AN5" s="83"/>
      <c r="AO5" s="73"/>
    </row>
    <row r="6" spans="1:41" s="90" customFormat="1" x14ac:dyDescent="0.25">
      <c r="A6" s="90" t="s">
        <v>29</v>
      </c>
      <c r="B6" s="101" t="s">
        <v>69</v>
      </c>
      <c r="C6" s="102" t="s">
        <v>59</v>
      </c>
      <c r="D6" s="102" t="s">
        <v>61</v>
      </c>
      <c r="E6" s="103">
        <v>0.123919</v>
      </c>
      <c r="F6" s="103">
        <v>6.9075300000000006E-2</v>
      </c>
      <c r="G6" s="104">
        <v>0.20191219999999999</v>
      </c>
      <c r="H6" s="104">
        <v>0.43104429999999999</v>
      </c>
      <c r="I6" s="104">
        <v>0.38337890000000002</v>
      </c>
      <c r="J6" s="104">
        <v>0.25790109999999999</v>
      </c>
      <c r="K6" s="104">
        <v>0.31952930000000002</v>
      </c>
      <c r="L6" s="104">
        <v>0.3924473</v>
      </c>
      <c r="M6" s="104">
        <v>0.31948379999999998</v>
      </c>
      <c r="N6" s="104">
        <v>0.44869910000000002</v>
      </c>
      <c r="O6" s="104">
        <v>0.23432800000000001</v>
      </c>
      <c r="P6" s="104">
        <v>0.23738500000000001</v>
      </c>
      <c r="Q6" s="104">
        <v>0.40558050000000001</v>
      </c>
      <c r="R6" s="104">
        <v>0.3452982</v>
      </c>
      <c r="S6" s="104">
        <v>0.2410262</v>
      </c>
      <c r="T6" s="104">
        <v>0.20645479999999999</v>
      </c>
      <c r="U6" s="104">
        <v>0.25434600000000002</v>
      </c>
      <c r="V6" s="104">
        <v>0.29332399999999997</v>
      </c>
      <c r="W6" s="104">
        <v>0.36159150000000001</v>
      </c>
      <c r="X6" s="104">
        <v>0.35290310000000003</v>
      </c>
      <c r="Y6" s="104">
        <v>0.45273570000000002</v>
      </c>
      <c r="Z6" s="104">
        <v>0.23101269999999999</v>
      </c>
      <c r="AA6" s="104">
        <v>0.27640550000000003</v>
      </c>
      <c r="AB6" s="104">
        <v>0.34296769999999999</v>
      </c>
      <c r="AC6" s="106">
        <v>0.4017384</v>
      </c>
      <c r="AD6" s="104">
        <v>0.34084209999999998</v>
      </c>
      <c r="AE6" s="104">
        <v>0.26513320000000001</v>
      </c>
      <c r="AF6" s="104">
        <v>0.43265530000000002</v>
      </c>
      <c r="AG6" s="104">
        <v>0.3726624</v>
      </c>
      <c r="AH6" s="104">
        <v>0.26570310000000003</v>
      </c>
      <c r="AI6" s="104"/>
      <c r="AJ6" s="105">
        <f>(reproductie!AH6-AVERAGE(reproductie!X6:AG6))/STDEV(reproductie!X6:AG6)</f>
        <v>-2.0650231825758585</v>
      </c>
      <c r="AK6" s="105">
        <f>AVERAGE(G6:AH6)</f>
        <v>0.32387462142857143</v>
      </c>
      <c r="AL6" s="105">
        <f>STDEV(G6:AH6)</f>
        <v>7.7253286646753197E-2</v>
      </c>
      <c r="AM6" s="126">
        <v>0.48499999999999999</v>
      </c>
      <c r="AN6" s="126">
        <v>0.63600000000000001</v>
      </c>
      <c r="AO6" s="107" t="s">
        <v>1</v>
      </c>
    </row>
    <row r="7" spans="1:41" s="109" customFormat="1" x14ac:dyDescent="0.25">
      <c r="A7" s="109" t="s">
        <v>145</v>
      </c>
      <c r="B7" s="110"/>
      <c r="C7" s="111"/>
      <c r="D7" s="111"/>
      <c r="E7" s="103">
        <v>1.53597E-2</v>
      </c>
      <c r="F7" s="103">
        <v>1.6730399999999999E-2</v>
      </c>
      <c r="G7" s="104">
        <v>8.8195700000000002E-2</v>
      </c>
      <c r="H7" s="104">
        <v>0.28111419999999998</v>
      </c>
      <c r="I7" s="104">
        <v>0.25842690000000001</v>
      </c>
      <c r="J7" s="104">
        <v>0.1715293</v>
      </c>
      <c r="K7" s="104">
        <v>0.22631879999999999</v>
      </c>
      <c r="L7" s="104">
        <v>0.28635719999999998</v>
      </c>
      <c r="M7" s="104">
        <v>0.2291464</v>
      </c>
      <c r="N7" s="104">
        <v>0.33568870000000001</v>
      </c>
      <c r="O7" s="104">
        <v>0.16397529999999999</v>
      </c>
      <c r="P7" s="104">
        <v>0.15663730000000001</v>
      </c>
      <c r="Q7" s="104">
        <v>0.30026059999999999</v>
      </c>
      <c r="R7" s="104">
        <v>0.25178780000000001</v>
      </c>
      <c r="S7" s="104">
        <v>0.16508680000000001</v>
      </c>
      <c r="T7" s="104">
        <v>0.13342879999999999</v>
      </c>
      <c r="U7" s="104">
        <v>0.15870670000000001</v>
      </c>
      <c r="V7" s="104">
        <v>0.1916523</v>
      </c>
      <c r="W7" s="104">
        <v>0.25096810000000003</v>
      </c>
      <c r="X7" s="104">
        <v>0.25578410000000001</v>
      </c>
      <c r="Y7" s="104">
        <v>0.34470339999999999</v>
      </c>
      <c r="Z7" s="104">
        <v>0.16408519999999999</v>
      </c>
      <c r="AA7" s="104">
        <v>0.2020101</v>
      </c>
      <c r="AB7" s="104">
        <v>0.25056129999999999</v>
      </c>
      <c r="AC7" s="106">
        <v>0.30755379999999999</v>
      </c>
      <c r="AD7" s="104">
        <v>0.25273849999999998</v>
      </c>
      <c r="AE7" s="104">
        <v>0.19353090000000001</v>
      </c>
      <c r="AF7" s="104">
        <v>0.3348158</v>
      </c>
      <c r="AG7" s="104">
        <v>0.2811572</v>
      </c>
      <c r="AH7" s="104">
        <v>0.18946250000000001</v>
      </c>
      <c r="AI7" s="104"/>
      <c r="AM7" s="127"/>
      <c r="AN7" s="127"/>
      <c r="AO7" s="113"/>
    </row>
    <row r="8" spans="1:41" s="109" customFormat="1" x14ac:dyDescent="0.25">
      <c r="B8" s="110"/>
      <c r="C8" s="111"/>
      <c r="D8" s="111"/>
      <c r="E8" s="103">
        <v>0.56189849999999997</v>
      </c>
      <c r="F8" s="103">
        <v>0.24447379999999999</v>
      </c>
      <c r="G8" s="104">
        <v>0.39821590000000001</v>
      </c>
      <c r="H8" s="104">
        <v>0.59477919999999995</v>
      </c>
      <c r="I8" s="104">
        <v>0.52590159999999997</v>
      </c>
      <c r="J8" s="104">
        <v>0.36842370000000002</v>
      </c>
      <c r="K8" s="104">
        <v>0.42980259999999998</v>
      </c>
      <c r="L8" s="104">
        <v>0.50976619999999995</v>
      </c>
      <c r="M8" s="104">
        <v>0.42576449999999999</v>
      </c>
      <c r="N8" s="104">
        <v>0.56726719999999997</v>
      </c>
      <c r="O8" s="104">
        <v>0.32319609999999999</v>
      </c>
      <c r="P8" s="104">
        <v>0.34283720000000001</v>
      </c>
      <c r="Q8" s="104">
        <v>0.52037</v>
      </c>
      <c r="R8" s="104">
        <v>0.45253270000000001</v>
      </c>
      <c r="S8" s="104">
        <v>0.3377657</v>
      </c>
      <c r="T8" s="104">
        <v>0.30536449999999998</v>
      </c>
      <c r="U8" s="104">
        <v>0.38148500000000002</v>
      </c>
      <c r="V8" s="104">
        <v>0.42085139999999999</v>
      </c>
      <c r="W8" s="104">
        <v>0.48913390000000001</v>
      </c>
      <c r="X8" s="104">
        <v>0.46391090000000001</v>
      </c>
      <c r="Y8" s="104">
        <v>0.56541220000000003</v>
      </c>
      <c r="Z8" s="104">
        <v>0.31495329999999999</v>
      </c>
      <c r="AA8" s="104">
        <v>0.36564489999999999</v>
      </c>
      <c r="AB8" s="104">
        <v>0.4490344</v>
      </c>
      <c r="AC8" s="106">
        <v>0.50378149999999999</v>
      </c>
      <c r="AD8" s="104">
        <v>0.44151220000000002</v>
      </c>
      <c r="AE8" s="104">
        <v>0.35167470000000001</v>
      </c>
      <c r="AF8" s="104">
        <v>0.53604529999999995</v>
      </c>
      <c r="AG8" s="104">
        <v>0.47429890000000002</v>
      </c>
      <c r="AH8" s="104">
        <v>0.3590334</v>
      </c>
      <c r="AI8" s="104"/>
      <c r="AM8" s="127"/>
      <c r="AN8" s="127"/>
      <c r="AO8" s="113"/>
    </row>
    <row r="9" spans="1:41" x14ac:dyDescent="0.25">
      <c r="A9" s="13" t="s">
        <v>30</v>
      </c>
      <c r="B9" s="17" t="s">
        <v>69</v>
      </c>
      <c r="C9" s="18" t="s">
        <v>59</v>
      </c>
      <c r="D9" s="18" t="s">
        <v>59</v>
      </c>
      <c r="E9" s="19"/>
      <c r="F9" s="19">
        <v>0.48189070000000001</v>
      </c>
      <c r="G9" s="20">
        <v>0.2255393</v>
      </c>
      <c r="H9" s="20">
        <v>0.42624899999999999</v>
      </c>
      <c r="I9" s="20">
        <v>0.49382470000000001</v>
      </c>
      <c r="J9" s="20">
        <v>0.40535290000000002</v>
      </c>
      <c r="K9" s="20">
        <v>0.42736370000000001</v>
      </c>
      <c r="L9" s="20">
        <v>0.40857759999999999</v>
      </c>
      <c r="M9" s="20">
        <v>0.46849639999999998</v>
      </c>
      <c r="N9" s="20">
        <v>0.63970990000000005</v>
      </c>
      <c r="O9" s="20">
        <v>0.31054989999999999</v>
      </c>
      <c r="P9" s="20">
        <v>0.42367310000000002</v>
      </c>
      <c r="Q9" s="20">
        <v>0.45211560000000001</v>
      </c>
      <c r="R9" s="20">
        <v>0.47188400000000003</v>
      </c>
      <c r="S9" s="20">
        <v>0.3975882</v>
      </c>
      <c r="T9" s="20">
        <v>0.40588459999999998</v>
      </c>
      <c r="U9" s="20">
        <v>0.36031360000000001</v>
      </c>
      <c r="V9" s="20">
        <v>0.4469244</v>
      </c>
      <c r="W9" s="20">
        <v>0.44381359999999997</v>
      </c>
      <c r="X9" s="20">
        <v>0.49254959999999998</v>
      </c>
      <c r="Y9" s="20">
        <v>0.4503588</v>
      </c>
      <c r="Z9" s="20">
        <v>0.50503600000000004</v>
      </c>
      <c r="AA9" s="20">
        <v>0.57084259999999998</v>
      </c>
      <c r="AB9" s="20">
        <v>0.42012139999999998</v>
      </c>
      <c r="AC9" s="29">
        <v>0.4357896</v>
      </c>
      <c r="AD9" s="20">
        <v>0.50804870000000002</v>
      </c>
      <c r="AE9" s="20">
        <v>0.38286819999999999</v>
      </c>
      <c r="AF9" s="20">
        <v>0.42721700000000001</v>
      </c>
      <c r="AG9" s="20">
        <v>0.46751599999999999</v>
      </c>
      <c r="AH9" s="20">
        <v>0.3899378</v>
      </c>
      <c r="AI9" s="20"/>
      <c r="AJ9" s="21">
        <f>(reproductie!AH9-AVERAGE(reproductie!X9:AG9))/STDEV(reproductie!X9:AG9)</f>
        <v>0.48133435860789692</v>
      </c>
      <c r="AK9" s="21">
        <f>AVERAGE(G9:AH9)</f>
        <v>0.43779093571428579</v>
      </c>
      <c r="AL9" s="21">
        <f>STDEV(G9:AH9)</f>
        <v>7.5890112753219635E-2</v>
      </c>
      <c r="AM9" s="81">
        <v>0.55300000000000005</v>
      </c>
      <c r="AN9" s="81">
        <v>0.48399999999999999</v>
      </c>
      <c r="AO9" s="74" t="s">
        <v>2</v>
      </c>
    </row>
    <row r="10" spans="1:41" s="30" customFormat="1" x14ac:dyDescent="0.25">
      <c r="A10" s="30" t="s">
        <v>148</v>
      </c>
      <c r="B10" s="24"/>
      <c r="C10" s="25"/>
      <c r="D10" s="25"/>
      <c r="E10" s="19"/>
      <c r="F10" s="19">
        <v>0.2323693</v>
      </c>
      <c r="G10" s="20">
        <v>0.10155740000000001</v>
      </c>
      <c r="H10" s="20">
        <v>0.2662968</v>
      </c>
      <c r="I10" s="20">
        <v>0.331482</v>
      </c>
      <c r="J10" s="20">
        <v>0.26809860000000002</v>
      </c>
      <c r="K10" s="20">
        <v>0.28815689999999999</v>
      </c>
      <c r="L10" s="20">
        <v>0.27304689999999998</v>
      </c>
      <c r="M10" s="20">
        <v>0.33420499999999997</v>
      </c>
      <c r="N10" s="20">
        <v>0.45091320000000001</v>
      </c>
      <c r="O10" s="20">
        <v>0.21211479999999999</v>
      </c>
      <c r="P10" s="20">
        <v>0.28923009999999999</v>
      </c>
      <c r="Q10" s="20">
        <v>0.31852340000000001</v>
      </c>
      <c r="R10" s="20">
        <v>0.33576099999999998</v>
      </c>
      <c r="S10" s="20">
        <v>0.27786090000000002</v>
      </c>
      <c r="T10" s="20">
        <v>0.28637629999999997</v>
      </c>
      <c r="U10" s="20">
        <v>0.2475504</v>
      </c>
      <c r="V10" s="20">
        <v>0.30972880000000003</v>
      </c>
      <c r="W10" s="20">
        <v>0.30548920000000002</v>
      </c>
      <c r="X10" s="20">
        <v>0.35056660000000001</v>
      </c>
      <c r="Y10" s="20">
        <v>0.32297189999999998</v>
      </c>
      <c r="Z10" s="20">
        <v>0.38072149999999999</v>
      </c>
      <c r="AA10" s="20">
        <v>0.42438550000000003</v>
      </c>
      <c r="AB10" s="20">
        <v>0.29676409999999998</v>
      </c>
      <c r="AC10" s="29">
        <v>0.31047019999999997</v>
      </c>
      <c r="AD10" s="20">
        <v>0.36373919999999998</v>
      </c>
      <c r="AE10" s="20">
        <v>0.26049660000000002</v>
      </c>
      <c r="AF10" s="20">
        <v>0.29087170000000001</v>
      </c>
      <c r="AG10" s="20">
        <v>0.29858479999999998</v>
      </c>
      <c r="AH10" s="20">
        <v>0.23511319999999999</v>
      </c>
      <c r="AI10" s="20"/>
      <c r="AM10" s="84"/>
      <c r="AN10" s="84"/>
      <c r="AO10" s="73"/>
    </row>
    <row r="11" spans="1:41" s="30" customFormat="1" x14ac:dyDescent="0.25">
      <c r="B11" s="24"/>
      <c r="C11" s="25"/>
      <c r="D11" s="25"/>
      <c r="E11" s="19"/>
      <c r="F11" s="19">
        <v>0.74078319999999998</v>
      </c>
      <c r="G11" s="20">
        <v>0.42866340000000003</v>
      </c>
      <c r="H11" s="20">
        <v>0.60327969999999997</v>
      </c>
      <c r="I11" s="20">
        <v>0.65748010000000001</v>
      </c>
      <c r="J11" s="20">
        <v>0.55918880000000004</v>
      </c>
      <c r="K11" s="20">
        <v>0.57911009999999996</v>
      </c>
      <c r="L11" s="20">
        <v>0.55959550000000002</v>
      </c>
      <c r="M11" s="20">
        <v>0.60751149999999998</v>
      </c>
      <c r="N11" s="20">
        <v>0.79334249999999995</v>
      </c>
      <c r="O11" s="20">
        <v>0.42974909999999999</v>
      </c>
      <c r="P11" s="20">
        <v>0.57045319999999999</v>
      </c>
      <c r="Q11" s="20">
        <v>0.59298360000000006</v>
      </c>
      <c r="R11" s="20">
        <v>0.61232050000000005</v>
      </c>
      <c r="S11" s="20">
        <v>0.53097240000000001</v>
      </c>
      <c r="T11" s="20">
        <v>0.53768839999999996</v>
      </c>
      <c r="U11" s="20">
        <v>0.49092930000000001</v>
      </c>
      <c r="V11" s="20">
        <v>0.59270929999999999</v>
      </c>
      <c r="W11" s="20">
        <v>0.59143380000000001</v>
      </c>
      <c r="X11" s="20">
        <v>0.63574470000000005</v>
      </c>
      <c r="Y11" s="20">
        <v>0.58460460000000003</v>
      </c>
      <c r="Z11" s="20">
        <v>0.62873089999999998</v>
      </c>
      <c r="AA11" s="20">
        <v>0.70586289999999996</v>
      </c>
      <c r="AB11" s="20">
        <v>0.55433569999999999</v>
      </c>
      <c r="AC11" s="29">
        <v>0.56988620000000001</v>
      </c>
      <c r="AD11" s="20">
        <v>0.65102939999999998</v>
      </c>
      <c r="AE11" s="20">
        <v>0.52213690000000001</v>
      </c>
      <c r="AF11" s="20">
        <v>0.57559709999999997</v>
      </c>
      <c r="AG11" s="20">
        <v>0.64423839999999999</v>
      </c>
      <c r="AH11" s="20">
        <v>0.57065239999999995</v>
      </c>
      <c r="AI11" s="20"/>
      <c r="AM11" s="84"/>
      <c r="AN11" s="84"/>
      <c r="AO11" s="73"/>
    </row>
    <row r="12" spans="1:41" s="90" customFormat="1" x14ac:dyDescent="0.25">
      <c r="A12" s="90" t="s">
        <v>31</v>
      </c>
      <c r="B12" s="101" t="s">
        <v>69</v>
      </c>
      <c r="C12" s="102" t="s">
        <v>58</v>
      </c>
      <c r="D12" s="102" t="s">
        <v>61</v>
      </c>
      <c r="E12" s="103"/>
      <c r="F12" s="103">
        <v>0.32816220000000001</v>
      </c>
      <c r="G12" s="104">
        <v>0.40588109999999999</v>
      </c>
      <c r="H12" s="104">
        <v>0.2361945</v>
      </c>
      <c r="I12" s="104">
        <v>0.2460329</v>
      </c>
      <c r="J12" s="104">
        <v>0.35809839999999998</v>
      </c>
      <c r="K12" s="104">
        <v>0.3312174</v>
      </c>
      <c r="L12" s="104">
        <v>0.75857929999999996</v>
      </c>
      <c r="M12" s="104">
        <v>0.23061490000000001</v>
      </c>
      <c r="N12" s="104">
        <v>0.21269469999999999</v>
      </c>
      <c r="O12" s="104">
        <v>0.1784481</v>
      </c>
      <c r="P12" s="104">
        <v>0.13740859999999999</v>
      </c>
      <c r="Q12" s="104">
        <v>0.1050413</v>
      </c>
      <c r="R12" s="104">
        <v>0.41692360000000001</v>
      </c>
      <c r="S12" s="104">
        <v>0.16284689999999999</v>
      </c>
      <c r="T12" s="104">
        <v>0.16164439999999999</v>
      </c>
      <c r="U12" s="104">
        <v>0.2543725</v>
      </c>
      <c r="V12" s="104">
        <v>0.2141671</v>
      </c>
      <c r="W12" s="104">
        <v>0.20843539999999999</v>
      </c>
      <c r="X12" s="104">
        <v>0.48685260000000002</v>
      </c>
      <c r="Y12" s="104">
        <v>0.48685010000000001</v>
      </c>
      <c r="Z12" s="104">
        <v>0.39055089999999998</v>
      </c>
      <c r="AA12" s="104">
        <v>0.35024</v>
      </c>
      <c r="AB12" s="104">
        <v>0.21487229999999999</v>
      </c>
      <c r="AC12" s="104">
        <v>0.32019530000000002</v>
      </c>
      <c r="AD12" s="104">
        <v>0.36528759999999999</v>
      </c>
      <c r="AE12" s="104">
        <v>0.3211987</v>
      </c>
      <c r="AF12" s="104">
        <v>0.23879710000000001</v>
      </c>
      <c r="AG12" s="104">
        <v>0.50060079999999996</v>
      </c>
      <c r="AH12" s="104">
        <v>0.2386443</v>
      </c>
      <c r="AI12" s="104"/>
      <c r="AJ12" s="105">
        <f>(reproductie!AH12-AVERAGE(reproductie!X12:AG12))/STDEV(reproductie!X12:AG12)</f>
        <v>-0.73433679517842554</v>
      </c>
      <c r="AK12" s="105">
        <f>AVERAGE(G12:AH12)</f>
        <v>0.3047389571428572</v>
      </c>
      <c r="AL12" s="105">
        <f>STDEV(G12:AH12)</f>
        <v>0.14063245319788434</v>
      </c>
      <c r="AM12" s="126">
        <v>0.316</v>
      </c>
      <c r="AN12" s="126">
        <v>0.33</v>
      </c>
      <c r="AO12" s="107" t="s">
        <v>3</v>
      </c>
    </row>
    <row r="13" spans="1:41" s="114" customFormat="1" x14ac:dyDescent="0.25">
      <c r="A13" s="114" t="s">
        <v>128</v>
      </c>
      <c r="B13" s="115"/>
      <c r="C13" s="116"/>
      <c r="D13" s="116"/>
      <c r="E13" s="103"/>
      <c r="F13" s="103">
        <v>6.00761E-2</v>
      </c>
      <c r="G13" s="104">
        <v>0.1678917</v>
      </c>
      <c r="H13" s="104">
        <v>8.9463699999999993E-2</v>
      </c>
      <c r="I13" s="104">
        <v>0.1017536</v>
      </c>
      <c r="J13" s="104">
        <v>0.17646029999999999</v>
      </c>
      <c r="K13" s="104">
        <v>0.16171530000000001</v>
      </c>
      <c r="L13" s="104">
        <v>0.24913360000000001</v>
      </c>
      <c r="M13" s="104">
        <v>8.7987599999999999E-2</v>
      </c>
      <c r="N13" s="104">
        <v>9.2948500000000003E-2</v>
      </c>
      <c r="O13" s="104">
        <v>6.0708199999999997E-2</v>
      </c>
      <c r="P13" s="104">
        <v>3.09819E-2</v>
      </c>
      <c r="Q13" s="104">
        <v>2.4253500000000001E-2</v>
      </c>
      <c r="R13" s="104">
        <v>0.20795830000000001</v>
      </c>
      <c r="S13" s="104">
        <v>6.9150900000000001E-2</v>
      </c>
      <c r="T13" s="104">
        <v>6.8321099999999996E-2</v>
      </c>
      <c r="U13" s="104">
        <v>9.5191799999999993E-2</v>
      </c>
      <c r="V13" s="104">
        <v>7.2662900000000002E-2</v>
      </c>
      <c r="W13" s="104">
        <v>7.9010999999999998E-2</v>
      </c>
      <c r="X13" s="104">
        <v>0.2666712</v>
      </c>
      <c r="Y13" s="104">
        <v>0.30138160000000003</v>
      </c>
      <c r="Z13" s="104">
        <v>0.247061</v>
      </c>
      <c r="AA13" s="104">
        <v>0.2139403</v>
      </c>
      <c r="AB13" s="104">
        <v>0.1169029</v>
      </c>
      <c r="AC13" s="104">
        <v>0.18346390000000001</v>
      </c>
      <c r="AD13" s="104">
        <v>0.23483470000000001</v>
      </c>
      <c r="AE13" s="104">
        <v>0.2066915</v>
      </c>
      <c r="AF13" s="104">
        <v>0.15193470000000001</v>
      </c>
      <c r="AG13" s="104">
        <v>0.31652419999999998</v>
      </c>
      <c r="AH13" s="104">
        <v>0.13511629999999999</v>
      </c>
      <c r="AI13" s="104"/>
      <c r="AM13" s="128"/>
      <c r="AN13" s="128"/>
      <c r="AO13" s="118"/>
    </row>
    <row r="14" spans="1:41" s="114" customFormat="1" x14ac:dyDescent="0.25">
      <c r="B14" s="115"/>
      <c r="C14" s="116"/>
      <c r="D14" s="116"/>
      <c r="E14" s="103"/>
      <c r="F14" s="103">
        <v>0.78871040000000003</v>
      </c>
      <c r="G14" s="104">
        <v>0.69817130000000005</v>
      </c>
      <c r="H14" s="104">
        <v>0.49322179999999999</v>
      </c>
      <c r="I14" s="104">
        <v>0.48453560000000001</v>
      </c>
      <c r="J14" s="104">
        <v>0.59224690000000002</v>
      </c>
      <c r="K14" s="104">
        <v>0.5597512</v>
      </c>
      <c r="L14" s="104">
        <v>0.96748670000000003</v>
      </c>
      <c r="M14" s="104">
        <v>0.48220059999999998</v>
      </c>
      <c r="N14" s="104">
        <v>0.41596420000000001</v>
      </c>
      <c r="O14" s="104">
        <v>0.42195660000000001</v>
      </c>
      <c r="P14" s="104">
        <v>0.44248490000000001</v>
      </c>
      <c r="Q14" s="104">
        <v>0.35658790000000001</v>
      </c>
      <c r="R14" s="104">
        <v>0.66070680000000004</v>
      </c>
      <c r="S14" s="104">
        <v>0.33747080000000002</v>
      </c>
      <c r="T14" s="104">
        <v>0.33641359999999998</v>
      </c>
      <c r="U14" s="104">
        <v>0.52522279999999999</v>
      </c>
      <c r="V14" s="104">
        <v>0.48663099999999998</v>
      </c>
      <c r="W14" s="104">
        <v>0.44697399999999998</v>
      </c>
      <c r="X14" s="104">
        <v>0.71225760000000005</v>
      </c>
      <c r="Y14" s="104">
        <v>0.67601199999999995</v>
      </c>
      <c r="Z14" s="104">
        <v>0.55585459999999998</v>
      </c>
      <c r="AA14" s="104">
        <v>0.51633600000000002</v>
      </c>
      <c r="AB14" s="104">
        <v>0.36134889999999997</v>
      </c>
      <c r="AC14" s="104">
        <v>0.49682609999999999</v>
      </c>
      <c r="AD14" s="104">
        <v>0.51904969999999995</v>
      </c>
      <c r="AE14" s="104">
        <v>0.46218429999999999</v>
      </c>
      <c r="AF14" s="104">
        <v>0.35455769999999998</v>
      </c>
      <c r="AG14" s="104">
        <v>0.68451459999999997</v>
      </c>
      <c r="AH14" s="104">
        <v>0.38608609999999999</v>
      </c>
      <c r="AI14" s="104"/>
      <c r="AM14" s="128"/>
      <c r="AN14" s="128"/>
      <c r="AO14" s="118"/>
    </row>
    <row r="15" spans="1:41" s="33" customFormat="1" x14ac:dyDescent="0.25">
      <c r="A15" s="33" t="s">
        <v>33</v>
      </c>
      <c r="B15" s="34" t="s">
        <v>69</v>
      </c>
      <c r="C15" s="35" t="s">
        <v>57</v>
      </c>
      <c r="D15" s="35" t="s">
        <v>60</v>
      </c>
      <c r="E15" s="19">
        <v>0.48727569999999998</v>
      </c>
      <c r="F15" s="19">
        <v>0.53842190000000001</v>
      </c>
      <c r="G15" s="20">
        <v>0.53735980000000005</v>
      </c>
      <c r="H15" s="20">
        <v>0.74440079999999997</v>
      </c>
      <c r="I15" s="20">
        <v>0.37842379999999998</v>
      </c>
      <c r="J15" s="20">
        <v>0.63147240000000004</v>
      </c>
      <c r="K15" s="20">
        <v>0.44801419999999997</v>
      </c>
      <c r="L15" s="20">
        <v>0.75056750000000005</v>
      </c>
      <c r="M15" s="20">
        <v>0.65049310000000005</v>
      </c>
      <c r="N15" s="20">
        <v>0.4370156</v>
      </c>
      <c r="O15" s="20">
        <v>0.37510189999999999</v>
      </c>
      <c r="P15" s="20">
        <v>0.44149290000000002</v>
      </c>
      <c r="Q15" s="20">
        <v>0.56214799999999998</v>
      </c>
      <c r="R15" s="20">
        <v>0.38348310000000002</v>
      </c>
      <c r="S15" s="20">
        <v>0.51647050000000005</v>
      </c>
      <c r="T15" s="20">
        <v>0.52865479999999998</v>
      </c>
      <c r="U15" s="20">
        <v>0.59897020000000001</v>
      </c>
      <c r="V15" s="20">
        <v>0.33812700000000001</v>
      </c>
      <c r="W15" s="20">
        <v>0.49894119999999997</v>
      </c>
      <c r="X15" s="20">
        <v>0.51799669999999998</v>
      </c>
      <c r="Y15" s="20">
        <v>0.46464539999999999</v>
      </c>
      <c r="Z15" s="20">
        <v>0.5218931</v>
      </c>
      <c r="AA15" s="20">
        <v>0.50182519999999997</v>
      </c>
      <c r="AB15" s="20">
        <v>0.47741030000000001</v>
      </c>
      <c r="AC15" s="29">
        <v>0.4709508</v>
      </c>
      <c r="AD15" s="20">
        <v>0.57472330000000005</v>
      </c>
      <c r="AE15" s="20">
        <v>0.5482728</v>
      </c>
      <c r="AF15" s="20">
        <v>0.45507789999999998</v>
      </c>
      <c r="AG15" s="20">
        <v>0.41398819999999997</v>
      </c>
      <c r="AH15" s="20">
        <v>0.51966509999999999</v>
      </c>
      <c r="AI15" s="20"/>
      <c r="AJ15" s="21">
        <f>(reproductie!AH15-AVERAGE(reproductie!X15:AG15))/STDEV(reproductie!X15:AG15)</f>
        <v>-0.89728093105425988</v>
      </c>
      <c r="AK15" s="21">
        <f>AVERAGE(G15:AH15)</f>
        <v>0.51027091428571436</v>
      </c>
      <c r="AL15" s="21">
        <f>STDEV(G15:AH15)</f>
        <v>0.1012918671276508</v>
      </c>
      <c r="AM15" s="85">
        <v>0.56699999999999995</v>
      </c>
      <c r="AN15" s="85">
        <v>0.45</v>
      </c>
      <c r="AO15" s="75" t="s">
        <v>5</v>
      </c>
    </row>
    <row r="16" spans="1:41" x14ac:dyDescent="0.25">
      <c r="A16" s="151" t="s">
        <v>131</v>
      </c>
      <c r="B16" s="27"/>
      <c r="C16" s="18"/>
      <c r="D16" s="18"/>
      <c r="E16" s="19">
        <v>0.14470849999999999</v>
      </c>
      <c r="F16" s="19">
        <v>0.2875972</v>
      </c>
      <c r="G16" s="20">
        <v>0.31059409999999998</v>
      </c>
      <c r="H16" s="20">
        <v>0.40539730000000002</v>
      </c>
      <c r="I16" s="20">
        <v>0.23102819999999999</v>
      </c>
      <c r="J16" s="20">
        <v>0.41951270000000002</v>
      </c>
      <c r="K16" s="20">
        <v>0.30874069999999998</v>
      </c>
      <c r="L16" s="20">
        <v>0.52471449999999997</v>
      </c>
      <c r="M16" s="20">
        <v>0.47522340000000002</v>
      </c>
      <c r="N16" s="20">
        <v>0.31061179999999999</v>
      </c>
      <c r="O16" s="20">
        <v>0.26084590000000002</v>
      </c>
      <c r="P16" s="20">
        <v>0.30950090000000002</v>
      </c>
      <c r="Q16" s="20">
        <v>0.37806610000000002</v>
      </c>
      <c r="R16" s="20">
        <v>0.23956350000000001</v>
      </c>
      <c r="S16" s="20">
        <v>0.35111199999999998</v>
      </c>
      <c r="T16" s="20">
        <v>0.36270409999999997</v>
      </c>
      <c r="U16" s="20">
        <v>0.42671520000000002</v>
      </c>
      <c r="V16" s="20">
        <v>0.2434781</v>
      </c>
      <c r="W16" s="20">
        <v>0.36940309999999998</v>
      </c>
      <c r="X16" s="20">
        <v>0.3801292</v>
      </c>
      <c r="Y16" s="20">
        <v>0.33858510000000003</v>
      </c>
      <c r="Z16" s="20">
        <v>0.37440790000000002</v>
      </c>
      <c r="AA16" s="20">
        <v>0.36203550000000001</v>
      </c>
      <c r="AB16" s="20">
        <v>0.33250540000000001</v>
      </c>
      <c r="AC16" s="29">
        <v>0.32218150000000001</v>
      </c>
      <c r="AD16" s="20">
        <v>0.41141630000000001</v>
      </c>
      <c r="AE16" s="20">
        <v>0.39556999999999998</v>
      </c>
      <c r="AF16" s="20">
        <v>0.32438660000000002</v>
      </c>
      <c r="AG16" s="20">
        <v>0.2799932</v>
      </c>
      <c r="AH16" s="20">
        <v>0.33920879999999998</v>
      </c>
      <c r="AI16" s="20"/>
      <c r="AK16" s="28"/>
      <c r="AL16" s="28"/>
      <c r="AO16" s="74"/>
    </row>
    <row r="17" spans="1:41" x14ac:dyDescent="0.25">
      <c r="B17" s="27"/>
      <c r="C17" s="18"/>
      <c r="D17" s="18"/>
      <c r="E17" s="19">
        <v>0.84222870000000005</v>
      </c>
      <c r="F17" s="19">
        <v>0.77119389999999999</v>
      </c>
      <c r="G17" s="20">
        <v>0.74965619999999999</v>
      </c>
      <c r="H17" s="20">
        <v>0.92559849999999999</v>
      </c>
      <c r="I17" s="20">
        <v>0.55231459999999999</v>
      </c>
      <c r="J17" s="20">
        <v>0.80247749999999995</v>
      </c>
      <c r="K17" s="20">
        <v>0.59594999999999998</v>
      </c>
      <c r="L17" s="20">
        <v>0.89132469999999997</v>
      </c>
      <c r="M17" s="20">
        <v>0.79275329999999999</v>
      </c>
      <c r="N17" s="20">
        <v>0.57216630000000002</v>
      </c>
      <c r="O17" s="20">
        <v>0.50519860000000005</v>
      </c>
      <c r="P17" s="20">
        <v>0.58230510000000002</v>
      </c>
      <c r="Q17" s="20">
        <v>0.73057320000000003</v>
      </c>
      <c r="R17" s="20">
        <v>0.55119340000000006</v>
      </c>
      <c r="S17" s="20">
        <v>0.67829919999999999</v>
      </c>
      <c r="T17" s="20">
        <v>0.68850440000000002</v>
      </c>
      <c r="U17" s="20">
        <v>0.74981350000000002</v>
      </c>
      <c r="V17" s="20">
        <v>0.44779099999999999</v>
      </c>
      <c r="W17" s="20">
        <v>0.62862150000000006</v>
      </c>
      <c r="X17" s="20">
        <v>0.65317740000000002</v>
      </c>
      <c r="Y17" s="20">
        <v>0.5953908</v>
      </c>
      <c r="Z17" s="20">
        <v>0.66565750000000001</v>
      </c>
      <c r="AA17" s="20">
        <v>0.64133019999999996</v>
      </c>
      <c r="AB17" s="20">
        <v>0.62622</v>
      </c>
      <c r="AC17" s="29">
        <v>0.62506649999999997</v>
      </c>
      <c r="AD17" s="20">
        <v>0.72320419999999996</v>
      </c>
      <c r="AE17" s="20">
        <v>0.69239640000000002</v>
      </c>
      <c r="AF17" s="20">
        <v>0.59226480000000004</v>
      </c>
      <c r="AG17" s="20">
        <v>0.56205119999999997</v>
      </c>
      <c r="AH17" s="20">
        <v>0.69513219999999998</v>
      </c>
      <c r="AI17" s="20"/>
      <c r="AK17" s="28"/>
      <c r="AL17" s="28"/>
      <c r="AO17" s="74"/>
    </row>
    <row r="18" spans="1:41" s="90" customFormat="1" x14ac:dyDescent="0.25">
      <c r="A18" s="90" t="s">
        <v>34</v>
      </c>
      <c r="B18" s="101" t="s">
        <v>69</v>
      </c>
      <c r="C18" s="102" t="s">
        <v>59</v>
      </c>
      <c r="D18" s="102" t="s">
        <v>61</v>
      </c>
      <c r="E18" s="103">
        <v>0.10013030000000001</v>
      </c>
      <c r="F18" s="103">
        <v>0.41063850000000002</v>
      </c>
      <c r="G18" s="104">
        <v>0.29122589999999998</v>
      </c>
      <c r="H18" s="104">
        <v>0.55842890000000001</v>
      </c>
      <c r="I18" s="104">
        <v>0.55266300000000002</v>
      </c>
      <c r="J18" s="104">
        <v>0.54038830000000004</v>
      </c>
      <c r="K18" s="104">
        <v>0.4613602</v>
      </c>
      <c r="L18" s="104">
        <v>0.49181730000000001</v>
      </c>
      <c r="M18" s="104">
        <v>0.6100989</v>
      </c>
      <c r="N18" s="104">
        <v>0.46450170000000002</v>
      </c>
      <c r="O18" s="104">
        <v>0.40945740000000003</v>
      </c>
      <c r="P18" s="104">
        <v>0.48962630000000001</v>
      </c>
      <c r="Q18" s="104">
        <v>0.4664642</v>
      </c>
      <c r="R18" s="104">
        <v>0.57213630000000004</v>
      </c>
      <c r="S18" s="104">
        <v>0.4194465</v>
      </c>
      <c r="T18" s="104">
        <v>0.46681159999999999</v>
      </c>
      <c r="U18" s="104">
        <v>0.47183399999999998</v>
      </c>
      <c r="V18" s="104">
        <v>0.44280950000000002</v>
      </c>
      <c r="W18" s="104">
        <v>0.45190599999999997</v>
      </c>
      <c r="X18" s="104">
        <v>0.51404419999999995</v>
      </c>
      <c r="Y18" s="104">
        <v>0.52643379999999995</v>
      </c>
      <c r="Z18" s="104">
        <v>0.55858850000000004</v>
      </c>
      <c r="AA18" s="104">
        <v>0.46598469999999997</v>
      </c>
      <c r="AB18" s="104">
        <v>0.38805410000000001</v>
      </c>
      <c r="AC18" s="104">
        <v>0.38827889999999998</v>
      </c>
      <c r="AD18" s="104">
        <v>0.61064549999999995</v>
      </c>
      <c r="AE18" s="104">
        <v>0.4897686</v>
      </c>
      <c r="AF18" s="104">
        <v>0.60444580000000003</v>
      </c>
      <c r="AG18" s="104">
        <v>0.49297380000000002</v>
      </c>
      <c r="AH18" s="104">
        <v>0.5157583</v>
      </c>
      <c r="AI18" s="104"/>
      <c r="AJ18" s="105">
        <f>(reproductie!AH18-AVERAGE(reproductie!X18:AG18))/STDEV(reproductie!X18:AG18)</f>
        <v>0.31364313737124833</v>
      </c>
      <c r="AK18" s="105">
        <f>AVERAGE(G18:AH18)</f>
        <v>0.4898554357142858</v>
      </c>
      <c r="AL18" s="105">
        <f>STDEV(G18:AH18)</f>
        <v>7.356521010250168E-2</v>
      </c>
      <c r="AM18" s="126">
        <v>0.54600000000000004</v>
      </c>
      <c r="AN18" s="126">
        <v>0.49199999999999999</v>
      </c>
      <c r="AO18" s="107" t="s">
        <v>6</v>
      </c>
    </row>
    <row r="19" spans="1:41" s="114" customFormat="1" x14ac:dyDescent="0.25">
      <c r="A19" s="114" t="s">
        <v>146</v>
      </c>
      <c r="B19" s="115"/>
      <c r="C19" s="116"/>
      <c r="D19" s="116"/>
      <c r="E19" s="103">
        <v>1.2960899999999999E-2</v>
      </c>
      <c r="F19" s="103">
        <v>0.2066654</v>
      </c>
      <c r="G19" s="104">
        <v>0.18409110000000001</v>
      </c>
      <c r="H19" s="104">
        <v>0.40017789999999998</v>
      </c>
      <c r="I19" s="104">
        <v>0.4194196</v>
      </c>
      <c r="J19" s="104">
        <v>0.42448819999999998</v>
      </c>
      <c r="K19" s="104">
        <v>0.35550340000000002</v>
      </c>
      <c r="L19" s="104">
        <v>0.3794264</v>
      </c>
      <c r="M19" s="104">
        <v>0.47894589999999998</v>
      </c>
      <c r="N19" s="104">
        <v>0.35697309999999999</v>
      </c>
      <c r="O19" s="104">
        <v>0.31480730000000001</v>
      </c>
      <c r="P19" s="104">
        <v>0.37978590000000001</v>
      </c>
      <c r="Q19" s="104">
        <v>0.36778240000000001</v>
      </c>
      <c r="R19" s="104">
        <v>0.45810859999999998</v>
      </c>
      <c r="S19" s="104">
        <v>0.32791740000000003</v>
      </c>
      <c r="T19" s="104">
        <v>0.36084270000000002</v>
      </c>
      <c r="U19" s="104">
        <v>0.3611299</v>
      </c>
      <c r="V19" s="104">
        <v>0.3344126</v>
      </c>
      <c r="W19" s="104">
        <v>0.34831869999999998</v>
      </c>
      <c r="X19" s="104">
        <v>0.40562740000000003</v>
      </c>
      <c r="Y19" s="104">
        <v>0.43095860000000002</v>
      </c>
      <c r="Z19" s="104">
        <v>0.46613860000000001</v>
      </c>
      <c r="AA19" s="104">
        <v>0.38361689999999998</v>
      </c>
      <c r="AB19" s="104">
        <v>0.30897619999999998</v>
      </c>
      <c r="AC19" s="104">
        <v>0.30292000000000002</v>
      </c>
      <c r="AD19" s="104">
        <v>0.48442970000000002</v>
      </c>
      <c r="AE19" s="104">
        <v>0.39212279999999999</v>
      </c>
      <c r="AF19" s="104">
        <v>0.48739139999999997</v>
      </c>
      <c r="AG19" s="104">
        <v>0.39220300000000002</v>
      </c>
      <c r="AH19" s="104">
        <v>0.38785940000000002</v>
      </c>
      <c r="AI19" s="104"/>
      <c r="AM19" s="128"/>
      <c r="AN19" s="128"/>
      <c r="AO19" s="118"/>
    </row>
    <row r="20" spans="1:41" s="114" customFormat="1" x14ac:dyDescent="0.25">
      <c r="B20" s="115"/>
      <c r="C20" s="116"/>
      <c r="D20" s="116"/>
      <c r="E20" s="103">
        <v>0.48530899999999999</v>
      </c>
      <c r="F20" s="103">
        <v>0.65078480000000005</v>
      </c>
      <c r="G20" s="104">
        <v>0.42800310000000003</v>
      </c>
      <c r="H20" s="104">
        <v>0.70563969999999998</v>
      </c>
      <c r="I20" s="104">
        <v>0.67874889999999999</v>
      </c>
      <c r="J20" s="104">
        <v>0.65207839999999995</v>
      </c>
      <c r="K20" s="104">
        <v>0.5708202</v>
      </c>
      <c r="L20" s="104">
        <v>0.60504139999999995</v>
      </c>
      <c r="M20" s="104">
        <v>0.72705310000000001</v>
      </c>
      <c r="N20" s="104">
        <v>0.57543500000000003</v>
      </c>
      <c r="O20" s="104">
        <v>0.51132840000000002</v>
      </c>
      <c r="P20" s="104">
        <v>0.60047759999999994</v>
      </c>
      <c r="Q20" s="104">
        <v>0.56784219999999996</v>
      </c>
      <c r="R20" s="104">
        <v>0.67898349999999996</v>
      </c>
      <c r="S20" s="104">
        <v>0.51687550000000004</v>
      </c>
      <c r="T20" s="104">
        <v>0.57586219999999999</v>
      </c>
      <c r="U20" s="104">
        <v>0.58537950000000005</v>
      </c>
      <c r="V20" s="104">
        <v>0.55694169999999998</v>
      </c>
      <c r="W20" s="104">
        <v>0.55983510000000003</v>
      </c>
      <c r="X20" s="104">
        <v>0.62115540000000002</v>
      </c>
      <c r="Y20" s="104">
        <v>0.62001430000000002</v>
      </c>
      <c r="Z20" s="104">
        <v>0.64714760000000005</v>
      </c>
      <c r="AA20" s="104">
        <v>0.55025000000000002</v>
      </c>
      <c r="AB20" s="104">
        <v>0.4735028</v>
      </c>
      <c r="AC20" s="104">
        <v>0.48109069999999998</v>
      </c>
      <c r="AD20" s="104">
        <v>0.72359289999999998</v>
      </c>
      <c r="AE20" s="104">
        <v>0.58820139999999999</v>
      </c>
      <c r="AF20" s="104">
        <v>0.71063989999999999</v>
      </c>
      <c r="AG20" s="104">
        <v>0.59431869999999998</v>
      </c>
      <c r="AH20" s="104">
        <v>0.64162580000000002</v>
      </c>
      <c r="AI20" s="104"/>
      <c r="AM20" s="128"/>
      <c r="AN20" s="128"/>
      <c r="AO20" s="118"/>
    </row>
    <row r="21" spans="1:41" x14ac:dyDescent="0.25">
      <c r="A21" s="31" t="s">
        <v>35</v>
      </c>
      <c r="B21" s="17" t="s">
        <v>69</v>
      </c>
      <c r="C21" s="18" t="s">
        <v>58</v>
      </c>
      <c r="D21" s="18" t="s">
        <v>61</v>
      </c>
      <c r="E21" s="19"/>
      <c r="F21" s="19">
        <v>0.4267976</v>
      </c>
      <c r="G21" s="20">
        <v>0.43938630000000001</v>
      </c>
      <c r="H21" s="20">
        <v>0.56310059999999995</v>
      </c>
      <c r="I21" s="20">
        <v>0.63575199999999998</v>
      </c>
      <c r="J21" s="20">
        <v>0.44856040000000003</v>
      </c>
      <c r="K21" s="20">
        <v>0.26350390000000001</v>
      </c>
      <c r="L21" s="20">
        <v>0.56512949999999995</v>
      </c>
      <c r="M21" s="20">
        <v>0.33145069999999999</v>
      </c>
      <c r="N21" s="20">
        <v>0.51221000000000005</v>
      </c>
      <c r="O21" s="20">
        <v>0.4765433</v>
      </c>
      <c r="P21" s="20">
        <v>0.29275960000000001</v>
      </c>
      <c r="Q21" s="20">
        <v>0.54693749999999997</v>
      </c>
      <c r="R21" s="20">
        <v>0.54703049999999998</v>
      </c>
      <c r="S21" s="20">
        <v>0.26149050000000001</v>
      </c>
      <c r="T21" s="20">
        <v>0.2982553</v>
      </c>
      <c r="U21" s="20">
        <v>0.57956750000000001</v>
      </c>
      <c r="V21" s="20">
        <v>0.50298670000000001</v>
      </c>
      <c r="W21" s="20">
        <v>0.44728970000000001</v>
      </c>
      <c r="X21" s="20">
        <v>0.29340480000000002</v>
      </c>
      <c r="Y21" s="20">
        <v>0.62902760000000002</v>
      </c>
      <c r="Z21" s="20">
        <v>0.40056910000000001</v>
      </c>
      <c r="AA21" s="20">
        <v>0.51107910000000001</v>
      </c>
      <c r="AB21" s="20">
        <v>0.33904400000000001</v>
      </c>
      <c r="AC21" s="29">
        <v>0.51037619999999995</v>
      </c>
      <c r="AD21" s="20">
        <v>0.33161000000000002</v>
      </c>
      <c r="AE21" s="20">
        <v>0.35781800000000002</v>
      </c>
      <c r="AF21" s="20">
        <v>0.52084540000000001</v>
      </c>
      <c r="AG21" s="20">
        <v>0.53994370000000003</v>
      </c>
      <c r="AH21" s="20">
        <v>0.43630540000000001</v>
      </c>
      <c r="AI21" s="20"/>
      <c r="AJ21" s="21">
        <f>(reproductie!AH21-AVERAGE(reproductie!X21:AG21))/STDEV(reproductie!X21:AG21)</f>
        <v>-0.65864884997835094</v>
      </c>
      <c r="AK21" s="21">
        <f>AVERAGE(G21:AH21)</f>
        <v>0.44935633214285714</v>
      </c>
      <c r="AL21" s="21">
        <f>STDEV(G21:AH21)</f>
        <v>0.11390019352525781</v>
      </c>
      <c r="AM21" s="81">
        <v>0.51700000000000002</v>
      </c>
      <c r="AN21" s="81">
        <v>0.32400000000000001</v>
      </c>
      <c r="AO21" s="74" t="s">
        <v>7</v>
      </c>
    </row>
    <row r="22" spans="1:41" s="30" customFormat="1" x14ac:dyDescent="0.25">
      <c r="A22" s="30" t="s">
        <v>147</v>
      </c>
      <c r="B22" s="24"/>
      <c r="C22" s="25"/>
      <c r="D22" s="25"/>
      <c r="E22" s="19"/>
      <c r="F22" s="19">
        <v>0.1226544</v>
      </c>
      <c r="G22" s="20">
        <v>0.19623789999999999</v>
      </c>
      <c r="H22" s="20">
        <v>0.2687388</v>
      </c>
      <c r="I22" s="20">
        <v>0.3313818</v>
      </c>
      <c r="J22" s="20">
        <v>0.24945700000000001</v>
      </c>
      <c r="K22" s="20">
        <v>0.13482640000000001</v>
      </c>
      <c r="L22" s="20">
        <v>0.2910605</v>
      </c>
      <c r="M22" s="20">
        <v>0.18265139999999999</v>
      </c>
      <c r="N22" s="20">
        <v>0.29655609999999999</v>
      </c>
      <c r="O22" s="20">
        <v>0.26680939999999997</v>
      </c>
      <c r="P22" s="20">
        <v>0.16188710000000001</v>
      </c>
      <c r="Q22" s="20">
        <v>0.33622439999999998</v>
      </c>
      <c r="R22" s="20">
        <v>0.33454080000000003</v>
      </c>
      <c r="S22" s="20">
        <v>0.14774190000000001</v>
      </c>
      <c r="T22" s="20">
        <v>0.1598813</v>
      </c>
      <c r="U22" s="20">
        <v>0.33122180000000001</v>
      </c>
      <c r="V22" s="20">
        <v>0.30397849999999998</v>
      </c>
      <c r="W22" s="20">
        <v>0.26591480000000001</v>
      </c>
      <c r="X22" s="20">
        <v>0.17871239999999999</v>
      </c>
      <c r="Y22" s="20">
        <v>0.39443679999999998</v>
      </c>
      <c r="Z22" s="26">
        <v>0.2606813</v>
      </c>
      <c r="AA22" s="26">
        <v>0.3377098</v>
      </c>
      <c r="AB22" s="26">
        <v>0.21478710000000001</v>
      </c>
      <c r="AC22" s="29">
        <v>0.30702079999999998</v>
      </c>
      <c r="AD22" s="26">
        <v>0.2062107</v>
      </c>
      <c r="AE22" s="26">
        <v>0.2244169</v>
      </c>
      <c r="AF22" s="26">
        <v>0.3465722</v>
      </c>
      <c r="AG22" s="26">
        <v>0.35338330000000001</v>
      </c>
      <c r="AH22" s="26">
        <v>0.26586169999999998</v>
      </c>
      <c r="AI22" s="26"/>
      <c r="AM22" s="84"/>
      <c r="AN22" s="84"/>
      <c r="AO22" s="73"/>
    </row>
    <row r="23" spans="1:41" s="30" customFormat="1" x14ac:dyDescent="0.25">
      <c r="B23" s="24"/>
      <c r="C23" s="25"/>
      <c r="D23" s="25"/>
      <c r="E23" s="19"/>
      <c r="F23" s="19">
        <v>0.79861689999999996</v>
      </c>
      <c r="G23" s="20">
        <v>0.71558560000000004</v>
      </c>
      <c r="H23" s="20">
        <v>0.81884489999999999</v>
      </c>
      <c r="I23" s="20">
        <v>0.86007210000000001</v>
      </c>
      <c r="J23" s="20">
        <v>0.66564049999999997</v>
      </c>
      <c r="K23" s="20">
        <v>0.45097569999999998</v>
      </c>
      <c r="L23" s="20">
        <v>0.80443580000000003</v>
      </c>
      <c r="M23" s="20">
        <v>0.52378809999999998</v>
      </c>
      <c r="N23" s="20">
        <v>0.72341230000000001</v>
      </c>
      <c r="O23" s="20">
        <v>0.69488970000000005</v>
      </c>
      <c r="P23" s="20">
        <v>0.4700897</v>
      </c>
      <c r="Q23" s="20">
        <v>0.74207350000000005</v>
      </c>
      <c r="R23" s="20">
        <v>0.74365970000000003</v>
      </c>
      <c r="S23" s="20">
        <v>0.41968929999999999</v>
      </c>
      <c r="T23" s="20">
        <v>0.48697089999999998</v>
      </c>
      <c r="U23" s="20">
        <v>0.79325540000000005</v>
      </c>
      <c r="V23" s="20">
        <v>0.70105320000000004</v>
      </c>
      <c r="W23" s="20">
        <v>0.64386829999999995</v>
      </c>
      <c r="X23" s="20">
        <v>0.4420828</v>
      </c>
      <c r="Y23" s="20">
        <v>0.81529580000000001</v>
      </c>
      <c r="Z23" s="26">
        <v>0.55878729999999999</v>
      </c>
      <c r="AA23" s="26">
        <v>0.68182350000000003</v>
      </c>
      <c r="AB23" s="26">
        <v>0.4902995</v>
      </c>
      <c r="AC23" s="29">
        <v>0.71035440000000005</v>
      </c>
      <c r="AD23" s="26">
        <v>0.48652689999999998</v>
      </c>
      <c r="AE23" s="26">
        <v>0.51759659999999996</v>
      </c>
      <c r="AF23" s="26">
        <v>0.69018849999999998</v>
      </c>
      <c r="AG23" s="26">
        <v>0.71594440000000004</v>
      </c>
      <c r="AH23" s="26">
        <v>0.62325359999999996</v>
      </c>
      <c r="AI23" s="26"/>
      <c r="AM23" s="84"/>
      <c r="AN23" s="84"/>
      <c r="AO23" s="73"/>
    </row>
    <row r="24" spans="1:41" s="119" customFormat="1" x14ac:dyDescent="0.25">
      <c r="A24" s="89" t="s">
        <v>36</v>
      </c>
      <c r="B24" s="101" t="s">
        <v>69</v>
      </c>
      <c r="C24" s="102" t="s">
        <v>57</v>
      </c>
      <c r="D24" s="102" t="s">
        <v>60</v>
      </c>
      <c r="E24" s="103">
        <v>8.4293499999999993E-2</v>
      </c>
      <c r="F24" s="103">
        <v>0.14616899999999999</v>
      </c>
      <c r="G24" s="104">
        <v>0.31081880000000001</v>
      </c>
      <c r="H24" s="104">
        <v>0.2097762</v>
      </c>
      <c r="I24" s="104">
        <v>0.39477669999999998</v>
      </c>
      <c r="J24" s="104">
        <v>0.46657140000000002</v>
      </c>
      <c r="K24" s="104">
        <v>0.30455739999999998</v>
      </c>
      <c r="L24" s="104">
        <v>0.3381323</v>
      </c>
      <c r="M24" s="104">
        <v>0.27465909999999999</v>
      </c>
      <c r="N24" s="104">
        <v>0.36965579999999998</v>
      </c>
      <c r="O24" s="104">
        <v>0.23730889999999999</v>
      </c>
      <c r="P24" s="104">
        <v>0.45586359999999998</v>
      </c>
      <c r="Q24" s="104">
        <v>0.2985082</v>
      </c>
      <c r="R24" s="104">
        <v>0.34936040000000002</v>
      </c>
      <c r="S24" s="104">
        <v>0.3407155</v>
      </c>
      <c r="T24" s="104">
        <v>0.38922250000000003</v>
      </c>
      <c r="U24" s="106">
        <v>0.35718840000000002</v>
      </c>
      <c r="V24" s="104">
        <v>0.15520999999999999</v>
      </c>
      <c r="W24" s="104">
        <v>0.37278169999999999</v>
      </c>
      <c r="X24" s="104">
        <v>0.2936396</v>
      </c>
      <c r="Y24" s="104">
        <v>0.30740640000000002</v>
      </c>
      <c r="Z24" s="104">
        <v>0.3963758</v>
      </c>
      <c r="AA24" s="104">
        <v>0.37517879999999998</v>
      </c>
      <c r="AB24" s="104">
        <v>0.22527140000000001</v>
      </c>
      <c r="AC24" s="104">
        <v>0.40836620000000001</v>
      </c>
      <c r="AD24" s="104">
        <v>0.43466329999999997</v>
      </c>
      <c r="AE24" s="104">
        <v>0.33018779999999998</v>
      </c>
      <c r="AF24" s="104">
        <v>0.28189249999999999</v>
      </c>
      <c r="AG24" s="104">
        <v>0.35338399999999998</v>
      </c>
      <c r="AH24" s="104">
        <v>0.34670240000000002</v>
      </c>
      <c r="AI24" s="104"/>
      <c r="AJ24" s="105">
        <f>(reproductie!AH24-AVERAGE(reproductie!X24:AG24))/STDEV(reproductie!X24:AG24)</f>
        <v>-1.1413103108184954</v>
      </c>
      <c r="AK24" s="105">
        <f>AVERAGE(G24:AH24)</f>
        <v>0.33493482499999994</v>
      </c>
      <c r="AL24" s="105">
        <f>STDEV(G24:AH24)</f>
        <v>7.3121550383016654E-2</v>
      </c>
      <c r="AM24" s="129">
        <v>0.46500000000000002</v>
      </c>
      <c r="AN24" s="129">
        <v>0.47899999999999998</v>
      </c>
      <c r="AO24" s="120" t="s">
        <v>9</v>
      </c>
    </row>
    <row r="25" spans="1:41" s="90" customFormat="1" x14ac:dyDescent="0.25">
      <c r="A25" s="154" t="s">
        <v>118</v>
      </c>
      <c r="B25" s="121"/>
      <c r="C25" s="102"/>
      <c r="D25" s="102"/>
      <c r="E25" s="103">
        <v>1.10016E-2</v>
      </c>
      <c r="F25" s="103">
        <v>5.2873099999999999E-2</v>
      </c>
      <c r="G25" s="104">
        <v>0.20019999999999999</v>
      </c>
      <c r="H25" s="104">
        <v>0.11843819999999999</v>
      </c>
      <c r="I25" s="104">
        <v>0.26482689999999998</v>
      </c>
      <c r="J25" s="104">
        <v>0.3488793</v>
      </c>
      <c r="K25" s="104">
        <v>0.22856080000000001</v>
      </c>
      <c r="L25" s="104">
        <v>0.25192249999999999</v>
      </c>
      <c r="M25" s="104">
        <v>0.1977438</v>
      </c>
      <c r="N25" s="104">
        <v>0.26641389999999998</v>
      </c>
      <c r="O25" s="104">
        <v>0.17397070000000001</v>
      </c>
      <c r="P25" s="104">
        <v>0.33891719999999997</v>
      </c>
      <c r="Q25" s="104">
        <v>0.20635149999999999</v>
      </c>
      <c r="R25" s="104">
        <v>0.2479683</v>
      </c>
      <c r="S25" s="104">
        <v>0.25410460000000001</v>
      </c>
      <c r="T25" s="104">
        <v>0.30228749999999999</v>
      </c>
      <c r="U25" s="106">
        <v>0.2764411</v>
      </c>
      <c r="V25" s="104">
        <v>0.1125097</v>
      </c>
      <c r="W25" s="104">
        <v>0.2808137</v>
      </c>
      <c r="X25" s="104">
        <v>0.2253193</v>
      </c>
      <c r="Y25" s="104">
        <v>0.2386315</v>
      </c>
      <c r="Z25" s="104">
        <v>0.31310870000000002</v>
      </c>
      <c r="AA25" s="104">
        <v>0.2972322</v>
      </c>
      <c r="AB25" s="104">
        <v>0.16960430000000001</v>
      </c>
      <c r="AC25" s="104">
        <v>0.31902560000000002</v>
      </c>
      <c r="AD25" s="104">
        <v>0.3510373</v>
      </c>
      <c r="AE25" s="104">
        <v>0.26683620000000002</v>
      </c>
      <c r="AF25" s="104">
        <v>0.22572690000000001</v>
      </c>
      <c r="AG25" s="104">
        <v>0.28239789999999998</v>
      </c>
      <c r="AH25" s="104">
        <v>0.27519510000000003</v>
      </c>
      <c r="AI25" s="104"/>
      <c r="AK25" s="109"/>
      <c r="AL25" s="109"/>
      <c r="AM25" s="126"/>
      <c r="AN25" s="126"/>
      <c r="AO25" s="107"/>
    </row>
    <row r="26" spans="1:41" s="90" customFormat="1" x14ac:dyDescent="0.25">
      <c r="B26" s="121"/>
      <c r="C26" s="102"/>
      <c r="D26" s="102"/>
      <c r="E26" s="103">
        <v>0.43238379999999998</v>
      </c>
      <c r="F26" s="103">
        <v>0.34425240000000001</v>
      </c>
      <c r="G26" s="104">
        <v>0.44829970000000002</v>
      </c>
      <c r="H26" s="104">
        <v>0.34406170000000003</v>
      </c>
      <c r="I26" s="104">
        <v>0.54152290000000003</v>
      </c>
      <c r="J26" s="104">
        <v>0.58810580000000001</v>
      </c>
      <c r="K26" s="104">
        <v>0.39295160000000001</v>
      </c>
      <c r="L26" s="104">
        <v>0.43662489999999998</v>
      </c>
      <c r="M26" s="104">
        <v>0.36777690000000002</v>
      </c>
      <c r="N26" s="104">
        <v>0.48638009999999998</v>
      </c>
      <c r="O26" s="104">
        <v>0.31491550000000001</v>
      </c>
      <c r="P26" s="104">
        <v>0.57788830000000002</v>
      </c>
      <c r="Q26" s="104">
        <v>0.41053260000000003</v>
      </c>
      <c r="R26" s="104">
        <v>0.46649390000000002</v>
      </c>
      <c r="S26" s="104">
        <v>0.43945459999999997</v>
      </c>
      <c r="T26" s="104">
        <v>0.48382199999999997</v>
      </c>
      <c r="U26" s="106">
        <v>0.44695220000000002</v>
      </c>
      <c r="V26" s="104">
        <v>0.2102764</v>
      </c>
      <c r="W26" s="104">
        <v>0.47497729999999999</v>
      </c>
      <c r="X26" s="104">
        <v>0.37270900000000001</v>
      </c>
      <c r="Y26" s="104">
        <v>0.38595469999999998</v>
      </c>
      <c r="Z26" s="104">
        <v>0.48611539999999998</v>
      </c>
      <c r="AA26" s="104">
        <v>0.46018140000000002</v>
      </c>
      <c r="AB26" s="104">
        <v>0.29276770000000002</v>
      </c>
      <c r="AC26" s="104">
        <v>0.50420149999999997</v>
      </c>
      <c r="AD26" s="104">
        <v>0.52218120000000001</v>
      </c>
      <c r="AE26" s="104">
        <v>0.40036670000000002</v>
      </c>
      <c r="AF26" s="104">
        <v>0.34579209999999999</v>
      </c>
      <c r="AG26" s="104">
        <v>0.43148449999999999</v>
      </c>
      <c r="AH26" s="104">
        <v>0.4258728</v>
      </c>
      <c r="AI26" s="104"/>
      <c r="AK26" s="109"/>
      <c r="AL26" s="109"/>
      <c r="AM26" s="126"/>
      <c r="AN26" s="126"/>
      <c r="AO26" s="107"/>
    </row>
    <row r="27" spans="1:41" x14ac:dyDescent="0.25">
      <c r="A27" s="13" t="s">
        <v>37</v>
      </c>
      <c r="B27" s="17" t="s">
        <v>69</v>
      </c>
      <c r="C27" s="18" t="s">
        <v>57</v>
      </c>
      <c r="D27" s="18" t="s">
        <v>60</v>
      </c>
      <c r="E27" s="19"/>
      <c r="F27" s="19">
        <v>0.4140083</v>
      </c>
      <c r="G27" s="20">
        <v>0.3858181</v>
      </c>
      <c r="H27" s="20">
        <v>0.45714630000000001</v>
      </c>
      <c r="I27" s="20">
        <v>0.30668859999999998</v>
      </c>
      <c r="J27" s="20">
        <v>0.3226714</v>
      </c>
      <c r="K27" s="20">
        <v>0.31510690000000002</v>
      </c>
      <c r="L27" s="20">
        <v>0.29822949999999998</v>
      </c>
      <c r="M27" s="20">
        <v>0.38794970000000001</v>
      </c>
      <c r="N27" s="20">
        <v>0.45962459999999999</v>
      </c>
      <c r="O27" s="20">
        <v>0.2970487</v>
      </c>
      <c r="P27" s="20">
        <v>0.37349739999999998</v>
      </c>
      <c r="Q27" s="20">
        <v>0.44188650000000002</v>
      </c>
      <c r="R27" s="20">
        <v>0.34091179999999999</v>
      </c>
      <c r="S27" s="20">
        <v>0.32805649999999997</v>
      </c>
      <c r="T27" s="20">
        <v>0.4281896</v>
      </c>
      <c r="U27" s="20">
        <v>0.45656540000000001</v>
      </c>
      <c r="V27" s="20">
        <v>0.41191539999999999</v>
      </c>
      <c r="W27" s="20">
        <v>0.27902280000000002</v>
      </c>
      <c r="X27" s="20">
        <v>0.32474259999999999</v>
      </c>
      <c r="Y27" s="20">
        <v>0.39672279999999999</v>
      </c>
      <c r="Z27" s="20">
        <v>0.25506220000000002</v>
      </c>
      <c r="AA27" s="20">
        <v>0.3731775</v>
      </c>
      <c r="AB27" s="20">
        <v>0.3607766</v>
      </c>
      <c r="AC27" s="20">
        <v>0.43245650000000002</v>
      </c>
      <c r="AD27" s="20">
        <v>0.37118060000000003</v>
      </c>
      <c r="AE27" s="20">
        <v>0.41044950000000002</v>
      </c>
      <c r="AF27" s="29">
        <v>0.38654230000000001</v>
      </c>
      <c r="AG27" s="29">
        <v>0.42213509999999999</v>
      </c>
      <c r="AH27" s="29">
        <v>0.3359026</v>
      </c>
      <c r="AI27" s="20"/>
      <c r="AJ27" s="21">
        <f>(reproductie!AH27-AVERAGE(reproductie!X27:AG27))/STDEV(reproductie!X27:AG27)</f>
        <v>-1.3151142380241649</v>
      </c>
      <c r="AK27" s="21">
        <f>AVERAGE(G27:AH27)</f>
        <v>0.36998133928571436</v>
      </c>
      <c r="AL27" s="21">
        <f>STDEV(G27:AH27)</f>
        <v>5.7861096711189774E-2</v>
      </c>
      <c r="AM27" s="81">
        <v>0.45524910000000002</v>
      </c>
      <c r="AN27" s="81">
        <v>0.24299999999999999</v>
      </c>
      <c r="AO27" s="74" t="s">
        <v>10</v>
      </c>
    </row>
    <row r="28" spans="1:41" s="30" customFormat="1" x14ac:dyDescent="0.25">
      <c r="A28" s="30" t="s">
        <v>155</v>
      </c>
      <c r="B28" s="24"/>
      <c r="C28" s="25"/>
      <c r="D28" s="25"/>
      <c r="E28" s="19"/>
      <c r="F28" s="19">
        <v>0.18621090000000001</v>
      </c>
      <c r="G28" s="20">
        <v>0.2229217</v>
      </c>
      <c r="H28" s="20">
        <v>0.27970129999999999</v>
      </c>
      <c r="I28" s="20">
        <v>0.1775031</v>
      </c>
      <c r="J28" s="20">
        <v>0.19461870000000001</v>
      </c>
      <c r="K28" s="20">
        <v>0.17901120000000001</v>
      </c>
      <c r="L28" s="20">
        <v>0.17680689999999999</v>
      </c>
      <c r="M28" s="20">
        <v>0.2372814</v>
      </c>
      <c r="N28" s="20">
        <v>0.28136080000000002</v>
      </c>
      <c r="O28" s="20">
        <v>0.17978949999999999</v>
      </c>
      <c r="P28" s="20">
        <v>0.23653179999999999</v>
      </c>
      <c r="Q28" s="20">
        <v>0.2871417</v>
      </c>
      <c r="R28" s="20">
        <v>0.21451619999999999</v>
      </c>
      <c r="S28" s="20">
        <v>0.2036569</v>
      </c>
      <c r="T28" s="20">
        <v>0.26610030000000001</v>
      </c>
      <c r="U28" s="20">
        <v>0.29602040000000002</v>
      </c>
      <c r="V28" s="20">
        <v>0.26623750000000002</v>
      </c>
      <c r="W28" s="20">
        <v>0.1674783</v>
      </c>
      <c r="X28" s="20">
        <v>0.19548599999999999</v>
      </c>
      <c r="Y28" s="20">
        <v>0.2413226</v>
      </c>
      <c r="Z28" s="20">
        <v>0.15018110000000001</v>
      </c>
      <c r="AA28" s="20">
        <v>0.23232249999999999</v>
      </c>
      <c r="AB28" s="20">
        <v>0.2238976</v>
      </c>
      <c r="AC28" s="20">
        <v>0.28129729999999997</v>
      </c>
      <c r="AD28" s="20">
        <v>0.24100279999999999</v>
      </c>
      <c r="AE28" s="20">
        <v>0.2800068</v>
      </c>
      <c r="AF28" s="29">
        <v>0.26021909999999998</v>
      </c>
      <c r="AG28" s="29">
        <v>0.26505430000000002</v>
      </c>
      <c r="AH28" s="29">
        <v>0.1979485</v>
      </c>
      <c r="AI28" s="20"/>
      <c r="AM28" s="84"/>
      <c r="AN28" s="84"/>
      <c r="AO28" s="73"/>
    </row>
    <row r="29" spans="1:41" s="30" customFormat="1" x14ac:dyDescent="0.25">
      <c r="B29" s="24"/>
      <c r="C29" s="25"/>
      <c r="D29" s="25"/>
      <c r="E29" s="19"/>
      <c r="F29" s="19">
        <v>0.68567619999999996</v>
      </c>
      <c r="G29" s="20">
        <v>0.57904900000000004</v>
      </c>
      <c r="H29" s="20">
        <v>0.64617579999999997</v>
      </c>
      <c r="I29" s="20">
        <v>0.4755356</v>
      </c>
      <c r="J29" s="20">
        <v>0.48431259999999998</v>
      </c>
      <c r="K29" s="20">
        <v>0.49259049999999999</v>
      </c>
      <c r="L29" s="20">
        <v>0.4567698</v>
      </c>
      <c r="M29" s="20">
        <v>0.56359479999999995</v>
      </c>
      <c r="N29" s="20">
        <v>0.64885579999999998</v>
      </c>
      <c r="O29" s="20">
        <v>0.4489264</v>
      </c>
      <c r="P29" s="20">
        <v>0.53427239999999998</v>
      </c>
      <c r="Q29" s="20">
        <v>0.60880400000000001</v>
      </c>
      <c r="R29" s="20">
        <v>0.49486200000000002</v>
      </c>
      <c r="S29" s="20">
        <v>0.48241139999999999</v>
      </c>
      <c r="T29" s="20">
        <v>0.6073094</v>
      </c>
      <c r="U29" s="20">
        <v>0.62667200000000001</v>
      </c>
      <c r="V29" s="20">
        <v>0.57485580000000003</v>
      </c>
      <c r="W29" s="20">
        <v>0.4267746</v>
      </c>
      <c r="X29" s="20">
        <v>0.48765940000000002</v>
      </c>
      <c r="Y29" s="20">
        <v>0.57619290000000001</v>
      </c>
      <c r="Z29" s="20">
        <v>0.39881499999999998</v>
      </c>
      <c r="AA29" s="20">
        <v>0.53942420000000002</v>
      </c>
      <c r="AB29" s="20">
        <v>0.52475620000000001</v>
      </c>
      <c r="AC29" s="20">
        <v>0.5973328</v>
      </c>
      <c r="AD29" s="20">
        <v>0.52320310000000003</v>
      </c>
      <c r="AE29" s="20">
        <v>0.55483190000000004</v>
      </c>
      <c r="AF29" s="29">
        <v>0.53023549999999997</v>
      </c>
      <c r="AG29" s="29">
        <v>0.59672369999999997</v>
      </c>
      <c r="AH29" s="29">
        <v>0.50898659999999996</v>
      </c>
      <c r="AI29" s="20"/>
      <c r="AM29" s="84"/>
      <c r="AN29" s="84"/>
      <c r="AO29" s="73"/>
    </row>
    <row r="30" spans="1:41" s="90" customFormat="1" x14ac:dyDescent="0.25">
      <c r="A30" s="90" t="s">
        <v>65</v>
      </c>
      <c r="B30" s="101" t="s">
        <v>69</v>
      </c>
      <c r="C30" s="102" t="s">
        <v>57</v>
      </c>
      <c r="D30" s="102" t="s">
        <v>60</v>
      </c>
      <c r="E30" s="103">
        <v>0.65845169999999997</v>
      </c>
      <c r="F30" s="103">
        <v>0.46859119999999999</v>
      </c>
      <c r="G30" s="104">
        <v>0.3950361</v>
      </c>
      <c r="H30" s="104">
        <v>0.37581940000000003</v>
      </c>
      <c r="I30" s="104">
        <v>0.4669682</v>
      </c>
      <c r="J30" s="104">
        <v>0.46476499999999998</v>
      </c>
      <c r="K30" s="104">
        <v>0.4444111</v>
      </c>
      <c r="L30" s="104">
        <v>0.37030010000000002</v>
      </c>
      <c r="M30" s="104">
        <v>0.46165089999999998</v>
      </c>
      <c r="N30" s="104">
        <v>0.58021409999999995</v>
      </c>
      <c r="O30" s="104">
        <v>0.4747015</v>
      </c>
      <c r="P30" s="104">
        <v>0.51084450000000003</v>
      </c>
      <c r="Q30" s="104">
        <v>0.4066555</v>
      </c>
      <c r="R30" s="104">
        <v>0.52164449999999996</v>
      </c>
      <c r="S30" s="104">
        <v>0.50457110000000005</v>
      </c>
      <c r="T30" s="104">
        <v>0.52554179999999995</v>
      </c>
      <c r="U30" s="104">
        <v>0.53794209999999998</v>
      </c>
      <c r="V30" s="104">
        <v>0.4674991</v>
      </c>
      <c r="W30" s="104">
        <v>0.40716059999999998</v>
      </c>
      <c r="X30" s="104">
        <v>0.56430150000000001</v>
      </c>
      <c r="Y30" s="104">
        <v>0.42962499999999998</v>
      </c>
      <c r="Z30" s="104">
        <v>0.45510830000000002</v>
      </c>
      <c r="AA30" s="104">
        <v>0.5745943</v>
      </c>
      <c r="AB30" s="104">
        <v>0.36728420000000001</v>
      </c>
      <c r="AC30" s="104">
        <v>0.4076014</v>
      </c>
      <c r="AD30" s="104">
        <v>0.45257249999999999</v>
      </c>
      <c r="AE30" s="104">
        <v>0.45131860000000001</v>
      </c>
      <c r="AF30" s="104">
        <v>0.29623100000000002</v>
      </c>
      <c r="AG30" s="104">
        <v>0.44676329999999997</v>
      </c>
      <c r="AH30" s="104">
        <v>0.35877150000000002</v>
      </c>
      <c r="AI30" s="104"/>
      <c r="AJ30" s="105">
        <f>(reproductie!AH30-AVERAGE(reproductie!X30:AG30))/STDEV(reproductie!X30:AG30)</f>
        <v>-1.8528034880423265</v>
      </c>
      <c r="AK30" s="105">
        <f>AVERAGE(G30:AH30)</f>
        <v>0.45428204285714296</v>
      </c>
      <c r="AL30" s="105">
        <f>STDEV(G30:AH30)</f>
        <v>6.9796136588773164E-2</v>
      </c>
      <c r="AM30" s="126">
        <v>0.38800000000000001</v>
      </c>
      <c r="AN30" s="126">
        <v>0.39900000000000002</v>
      </c>
      <c r="AO30" s="107" t="s">
        <v>11</v>
      </c>
    </row>
    <row r="31" spans="1:41" s="114" customFormat="1" x14ac:dyDescent="0.25">
      <c r="A31" s="114" t="s">
        <v>119</v>
      </c>
      <c r="B31" s="115"/>
      <c r="C31" s="116"/>
      <c r="D31" s="116"/>
      <c r="E31" s="103">
        <v>0.48633080000000001</v>
      </c>
      <c r="F31" s="103">
        <v>0.38912649999999999</v>
      </c>
      <c r="G31" s="104">
        <v>0.338445</v>
      </c>
      <c r="H31" s="104">
        <v>0.32166899999999998</v>
      </c>
      <c r="I31" s="104">
        <v>0.40315260000000003</v>
      </c>
      <c r="J31" s="104">
        <v>0.40552909999999998</v>
      </c>
      <c r="K31" s="104">
        <v>0.3897813</v>
      </c>
      <c r="L31" s="104">
        <v>0.32166610000000001</v>
      </c>
      <c r="M31" s="104">
        <v>0.40423049999999999</v>
      </c>
      <c r="N31" s="104">
        <v>0.51401260000000004</v>
      </c>
      <c r="O31" s="104">
        <v>0.42036190000000001</v>
      </c>
      <c r="P31" s="104">
        <v>0.44962160000000001</v>
      </c>
      <c r="Q31" s="104">
        <v>0.35320190000000001</v>
      </c>
      <c r="R31" s="104">
        <v>0.45723849999999999</v>
      </c>
      <c r="S31" s="104">
        <v>0.442971</v>
      </c>
      <c r="T31" s="104">
        <v>0.46441759999999999</v>
      </c>
      <c r="U31" s="104">
        <v>0.47838320000000001</v>
      </c>
      <c r="V31" s="104">
        <v>0.41577730000000002</v>
      </c>
      <c r="W31" s="104">
        <v>0.35487930000000001</v>
      </c>
      <c r="X31" s="104">
        <v>0.49717830000000002</v>
      </c>
      <c r="Y31" s="104">
        <v>0.37798150000000003</v>
      </c>
      <c r="Z31" s="104">
        <v>0.39996350000000003</v>
      </c>
      <c r="AA31" s="104">
        <v>0.50381790000000004</v>
      </c>
      <c r="AB31" s="104">
        <v>0.3144672</v>
      </c>
      <c r="AC31" s="104">
        <v>0.34977200000000003</v>
      </c>
      <c r="AD31" s="104">
        <v>0.3908971</v>
      </c>
      <c r="AE31" s="104">
        <v>0.3886657</v>
      </c>
      <c r="AF31" s="104">
        <v>0.25058409999999998</v>
      </c>
      <c r="AG31" s="104">
        <v>0.37541590000000002</v>
      </c>
      <c r="AH31" s="104">
        <v>0.2915063</v>
      </c>
      <c r="AI31" s="104"/>
      <c r="AM31" s="128"/>
      <c r="AN31" s="128"/>
      <c r="AO31" s="118"/>
    </row>
    <row r="32" spans="1:41" s="114" customFormat="1" x14ac:dyDescent="0.25">
      <c r="B32" s="115"/>
      <c r="C32" s="116"/>
      <c r="D32" s="116"/>
      <c r="E32" s="103">
        <v>0.79697499999999999</v>
      </c>
      <c r="F32" s="103">
        <v>0.54968130000000004</v>
      </c>
      <c r="G32" s="104">
        <v>0.45458759999999998</v>
      </c>
      <c r="H32" s="104">
        <v>0.43326330000000002</v>
      </c>
      <c r="I32" s="104">
        <v>0.5318832</v>
      </c>
      <c r="J32" s="104">
        <v>0.52501189999999998</v>
      </c>
      <c r="K32" s="104">
        <v>0.50041860000000005</v>
      </c>
      <c r="L32" s="104">
        <v>0.42171589999999998</v>
      </c>
      <c r="M32" s="104">
        <v>0.52010710000000004</v>
      </c>
      <c r="N32" s="104">
        <v>0.64364960000000004</v>
      </c>
      <c r="O32" s="104">
        <v>0.52964679999999997</v>
      </c>
      <c r="P32" s="104">
        <v>0.57174369999999997</v>
      </c>
      <c r="Q32" s="104">
        <v>0.46241520000000003</v>
      </c>
      <c r="R32" s="104">
        <v>0.58533880000000005</v>
      </c>
      <c r="S32" s="104">
        <v>0.56603270000000006</v>
      </c>
      <c r="T32" s="104">
        <v>0.58591000000000004</v>
      </c>
      <c r="U32" s="104">
        <v>0.59643729999999995</v>
      </c>
      <c r="V32" s="104">
        <v>0.51992890000000003</v>
      </c>
      <c r="W32" s="104">
        <v>0.4616326</v>
      </c>
      <c r="X32" s="104">
        <v>0.62914789999999998</v>
      </c>
      <c r="Y32" s="104">
        <v>0.48284719999999998</v>
      </c>
      <c r="Z32" s="104">
        <v>0.51137639999999995</v>
      </c>
      <c r="AA32" s="104">
        <v>0.64244000000000001</v>
      </c>
      <c r="AB32" s="104">
        <v>0.42349219999999999</v>
      </c>
      <c r="AC32" s="104">
        <v>0.46810879999999999</v>
      </c>
      <c r="AD32" s="104">
        <v>0.51573939999999996</v>
      </c>
      <c r="AE32" s="104">
        <v>0.51555379999999995</v>
      </c>
      <c r="AF32" s="104">
        <v>0.34635009999999999</v>
      </c>
      <c r="AG32" s="104">
        <v>0.52037310000000003</v>
      </c>
      <c r="AH32" s="104">
        <v>0.43209209999999998</v>
      </c>
      <c r="AI32" s="104"/>
      <c r="AM32" s="128"/>
      <c r="AN32" s="128"/>
      <c r="AO32" s="118"/>
    </row>
    <row r="33" spans="1:41" x14ac:dyDescent="0.25">
      <c r="A33" s="13" t="s">
        <v>39</v>
      </c>
      <c r="B33" s="17" t="s">
        <v>69</v>
      </c>
      <c r="C33" s="18" t="s">
        <v>57</v>
      </c>
      <c r="D33" s="18" t="s">
        <v>59</v>
      </c>
      <c r="E33" s="19"/>
      <c r="F33" s="19">
        <v>0.1371898</v>
      </c>
      <c r="G33" s="20">
        <v>0.22109719999999999</v>
      </c>
      <c r="H33" s="20">
        <v>0.38471830000000001</v>
      </c>
      <c r="I33" s="20">
        <v>0.56112960000000001</v>
      </c>
      <c r="J33" s="20">
        <v>0.21662239999999999</v>
      </c>
      <c r="K33" s="20">
        <v>0.4978844</v>
      </c>
      <c r="L33" s="20">
        <v>0.32513170000000002</v>
      </c>
      <c r="M33" s="20">
        <v>0.1583087</v>
      </c>
      <c r="N33" s="20">
        <v>0.49003869999999999</v>
      </c>
      <c r="O33" s="20">
        <v>0.30773060000000002</v>
      </c>
      <c r="P33" s="20">
        <v>0.33615329999999999</v>
      </c>
      <c r="Q33" s="20">
        <v>0.43707590000000002</v>
      </c>
      <c r="R33" s="20">
        <v>0.53771950000000002</v>
      </c>
      <c r="S33" s="20">
        <v>0.38032860000000002</v>
      </c>
      <c r="T33" s="20">
        <v>0.58052780000000004</v>
      </c>
      <c r="U33" s="20">
        <v>0.45919140000000003</v>
      </c>
      <c r="V33" s="20">
        <v>0.31801269999999998</v>
      </c>
      <c r="W33" s="20">
        <v>0.24176600000000001</v>
      </c>
      <c r="X33" s="20">
        <v>0.41998990000000003</v>
      </c>
      <c r="Y33" s="20">
        <v>0.42621769999999998</v>
      </c>
      <c r="Z33" s="20">
        <v>0.33722600000000003</v>
      </c>
      <c r="AA33" s="20">
        <v>0.36491709999999999</v>
      </c>
      <c r="AB33" s="20">
        <v>0.41095029999999999</v>
      </c>
      <c r="AC33" s="29">
        <v>0.32996320000000001</v>
      </c>
      <c r="AD33" s="20">
        <v>0.26176759999999999</v>
      </c>
      <c r="AE33" s="20">
        <v>0.29693799999999998</v>
      </c>
      <c r="AF33" s="20">
        <v>0.2355786</v>
      </c>
      <c r="AG33" s="20">
        <v>0.36490719999999999</v>
      </c>
      <c r="AH33" s="20">
        <v>0.46284049999999999</v>
      </c>
      <c r="AI33" s="20"/>
      <c r="AJ33" s="21">
        <f>(reproductie!AH33-AVERAGE(reproductie!X33:AG33))/STDEV(reproductie!X33:AG33)</f>
        <v>-0.64229774211570911</v>
      </c>
      <c r="AK33" s="21">
        <f>AVERAGE(G33:AH33)</f>
        <v>0.37016903214285712</v>
      </c>
      <c r="AL33" s="21">
        <f>STDEV(G33:AH33)</f>
        <v>0.10937898888256685</v>
      </c>
      <c r="AM33" s="81">
        <v>0.40300000000000002</v>
      </c>
      <c r="AN33" s="81">
        <v>0.33700000000000002</v>
      </c>
      <c r="AO33" s="74" t="s">
        <v>12</v>
      </c>
    </row>
    <row r="34" spans="1:41" s="30" customFormat="1" x14ac:dyDescent="0.25">
      <c r="A34" s="30" t="s">
        <v>144</v>
      </c>
      <c r="B34" s="24"/>
      <c r="C34" s="25"/>
      <c r="D34" s="25"/>
      <c r="E34" s="19"/>
      <c r="F34" s="19">
        <v>1.61087E-2</v>
      </c>
      <c r="G34" s="20">
        <v>2.2576300000000001E-2</v>
      </c>
      <c r="H34" s="20">
        <v>6.2707899999999997E-2</v>
      </c>
      <c r="I34" s="20">
        <v>0.1197834</v>
      </c>
      <c r="J34" s="20">
        <v>6.0707900000000002E-2</v>
      </c>
      <c r="K34" s="20">
        <v>0.14690329999999999</v>
      </c>
      <c r="L34" s="20">
        <v>0.1011157</v>
      </c>
      <c r="M34" s="20">
        <v>4.6706900000000003E-2</v>
      </c>
      <c r="N34" s="20">
        <v>0.16730980000000001</v>
      </c>
      <c r="O34" s="20">
        <v>0.1185919</v>
      </c>
      <c r="P34" s="20">
        <v>0.12852160000000001</v>
      </c>
      <c r="Q34" s="20">
        <v>0.1654581</v>
      </c>
      <c r="R34" s="20">
        <v>0.25060320000000003</v>
      </c>
      <c r="S34" s="20">
        <v>0.2096798</v>
      </c>
      <c r="T34" s="20">
        <v>0.33162740000000002</v>
      </c>
      <c r="U34" s="20">
        <v>0.22785330000000001</v>
      </c>
      <c r="V34" s="20">
        <v>0.1423963</v>
      </c>
      <c r="W34" s="20">
        <v>9.9770300000000006E-2</v>
      </c>
      <c r="X34" s="20">
        <v>0.199604</v>
      </c>
      <c r="Y34" s="20">
        <v>0.2349869</v>
      </c>
      <c r="Z34" s="20">
        <v>0.1904073</v>
      </c>
      <c r="AA34" s="20">
        <v>0.2092675</v>
      </c>
      <c r="AB34" s="20">
        <v>0.21609</v>
      </c>
      <c r="AC34" s="29">
        <v>0.1780438</v>
      </c>
      <c r="AD34" s="20">
        <v>0.12614020000000001</v>
      </c>
      <c r="AE34" s="20">
        <v>0.14248730000000001</v>
      </c>
      <c r="AF34" s="20">
        <v>0.1095483</v>
      </c>
      <c r="AG34" s="20">
        <v>0.15136459999999999</v>
      </c>
      <c r="AH34" s="20">
        <v>0.2015711</v>
      </c>
      <c r="AI34" s="20"/>
      <c r="AK34" s="13"/>
      <c r="AL34" s="13"/>
      <c r="AM34" s="84"/>
      <c r="AN34" s="84"/>
      <c r="AO34" s="73"/>
    </row>
    <row r="35" spans="1:41" s="30" customFormat="1" x14ac:dyDescent="0.25">
      <c r="B35" s="24"/>
      <c r="C35" s="25"/>
      <c r="D35" s="25"/>
      <c r="E35" s="19"/>
      <c r="F35" s="19">
        <v>0.60694720000000002</v>
      </c>
      <c r="G35" s="20">
        <v>0.77720520000000004</v>
      </c>
      <c r="H35" s="20">
        <v>0.853881</v>
      </c>
      <c r="I35" s="20">
        <v>0.923153</v>
      </c>
      <c r="J35" s="20">
        <v>0.5419349</v>
      </c>
      <c r="K35" s="20">
        <v>0.85096289999999997</v>
      </c>
      <c r="L35" s="20">
        <v>0.67355640000000006</v>
      </c>
      <c r="M35" s="20">
        <v>0.41928660000000001</v>
      </c>
      <c r="N35" s="20">
        <v>0.82129019999999997</v>
      </c>
      <c r="O35" s="20">
        <v>0.59491740000000004</v>
      </c>
      <c r="P35" s="20">
        <v>0.63486069999999994</v>
      </c>
      <c r="Q35" s="20">
        <v>0.75251840000000003</v>
      </c>
      <c r="R35" s="20">
        <v>0.80182310000000001</v>
      </c>
      <c r="S35" s="20">
        <v>0.58675069999999996</v>
      </c>
      <c r="T35" s="20">
        <v>0.79424640000000002</v>
      </c>
      <c r="U35" s="20">
        <v>0.70956569999999997</v>
      </c>
      <c r="V35" s="20">
        <v>0.56701650000000003</v>
      </c>
      <c r="W35" s="20">
        <v>0.47844740000000002</v>
      </c>
      <c r="X35" s="20">
        <v>0.67768240000000002</v>
      </c>
      <c r="Y35" s="20">
        <v>0.64239259999999998</v>
      </c>
      <c r="Z35" s="20">
        <v>0.52398259999999997</v>
      </c>
      <c r="AA35" s="20">
        <v>0.55506960000000005</v>
      </c>
      <c r="AB35" s="20">
        <v>0.6384223</v>
      </c>
      <c r="AC35" s="29">
        <v>0.52820860000000003</v>
      </c>
      <c r="AD35" s="20">
        <v>0.46553539999999999</v>
      </c>
      <c r="AE35" s="20">
        <v>0.51772759999999995</v>
      </c>
      <c r="AF35" s="20">
        <v>0.4356622</v>
      </c>
      <c r="AG35" s="20">
        <v>0.64923589999999998</v>
      </c>
      <c r="AH35" s="20">
        <v>0.74624389999999996</v>
      </c>
      <c r="AI35" s="20"/>
      <c r="AK35" s="13"/>
      <c r="AL35" s="13"/>
      <c r="AM35" s="84"/>
      <c r="AN35" s="84"/>
      <c r="AO35" s="73"/>
    </row>
    <row r="36" spans="1:41" s="90" customFormat="1" x14ac:dyDescent="0.25">
      <c r="A36" s="90" t="s">
        <v>40</v>
      </c>
      <c r="B36" s="101" t="s">
        <v>69</v>
      </c>
      <c r="C36" s="102" t="s">
        <v>57</v>
      </c>
      <c r="D36" s="102" t="s">
        <v>59</v>
      </c>
      <c r="E36" s="103"/>
      <c r="F36" s="103">
        <v>0.1879419</v>
      </c>
      <c r="G36" s="104">
        <v>0.35016639999999999</v>
      </c>
      <c r="H36" s="104">
        <v>0.26778410000000002</v>
      </c>
      <c r="I36" s="104">
        <v>0.42372209999999999</v>
      </c>
      <c r="J36" s="104">
        <v>0.2634416</v>
      </c>
      <c r="K36" s="104">
        <v>0.2386403</v>
      </c>
      <c r="L36" s="104">
        <v>0.35213470000000002</v>
      </c>
      <c r="M36" s="104">
        <v>0.35133500000000001</v>
      </c>
      <c r="N36" s="104">
        <v>0.41537000000000002</v>
      </c>
      <c r="O36" s="104">
        <v>0.24332039999999999</v>
      </c>
      <c r="P36" s="104">
        <v>0.49912289999999998</v>
      </c>
      <c r="Q36" s="104">
        <v>0.2410561</v>
      </c>
      <c r="R36" s="104">
        <v>0.1788042</v>
      </c>
      <c r="S36" s="104">
        <v>0.34494770000000002</v>
      </c>
      <c r="T36" s="104">
        <v>0.38648460000000001</v>
      </c>
      <c r="U36" s="104">
        <v>0.49135990000000002</v>
      </c>
      <c r="V36" s="104">
        <v>0.30150660000000001</v>
      </c>
      <c r="W36" s="104">
        <v>0.46877540000000001</v>
      </c>
      <c r="X36" s="104">
        <v>0.31364789999999998</v>
      </c>
      <c r="Y36" s="104">
        <v>0.48166189999999998</v>
      </c>
      <c r="Z36" s="104">
        <v>0.35855749999999997</v>
      </c>
      <c r="AA36" s="104">
        <v>0.46261600000000003</v>
      </c>
      <c r="AB36" s="104">
        <v>0.34150659999999999</v>
      </c>
      <c r="AC36" s="106">
        <v>0.41767169999999998</v>
      </c>
      <c r="AD36" s="104">
        <v>0.40546959999999999</v>
      </c>
      <c r="AE36" s="104">
        <v>0.38776959999999999</v>
      </c>
      <c r="AF36" s="104">
        <v>0.20749680000000001</v>
      </c>
      <c r="AG36" s="104">
        <v>0.60483410000000004</v>
      </c>
      <c r="AH36" s="104">
        <v>0.27780919999999998</v>
      </c>
      <c r="AI36" s="104"/>
      <c r="AJ36" s="21">
        <f>(reproductie!AH36-AVERAGE(reproductie!X36:AG36))/STDEV(reproductie!X36:AG36)</f>
        <v>0.12564338232051891</v>
      </c>
      <c r="AK36" s="105">
        <f>AVERAGE(G36:AH36)</f>
        <v>0.35989331785714285</v>
      </c>
      <c r="AL36" s="105">
        <f>STDEV(G36:AH36)</f>
        <v>0.10133301032057829</v>
      </c>
      <c r="AM36" s="126">
        <v>0.47699999999999998</v>
      </c>
      <c r="AN36" s="126">
        <v>0.318</v>
      </c>
      <c r="AO36" s="107" t="s">
        <v>13</v>
      </c>
    </row>
    <row r="37" spans="1:41" s="114" customFormat="1" x14ac:dyDescent="0.25">
      <c r="A37" s="114" t="s">
        <v>143</v>
      </c>
      <c r="B37" s="115"/>
      <c r="C37" s="116"/>
      <c r="D37" s="116"/>
      <c r="E37" s="103"/>
      <c r="F37" s="103">
        <v>6.4542699999999995E-2</v>
      </c>
      <c r="G37" s="104">
        <v>0.1575423</v>
      </c>
      <c r="H37" s="104">
        <v>0.13010859999999999</v>
      </c>
      <c r="I37" s="104">
        <v>0.238788</v>
      </c>
      <c r="J37" s="104">
        <v>0.14111219999999999</v>
      </c>
      <c r="K37" s="104">
        <v>0.1160085</v>
      </c>
      <c r="L37" s="104">
        <v>0.1785475</v>
      </c>
      <c r="M37" s="104">
        <v>0.18469459999999999</v>
      </c>
      <c r="N37" s="104">
        <v>0.22543460000000001</v>
      </c>
      <c r="O37" s="104">
        <v>0.14003160000000001</v>
      </c>
      <c r="P37" s="104">
        <v>0.29260599999999998</v>
      </c>
      <c r="Q37" s="104">
        <v>0.122351</v>
      </c>
      <c r="R37" s="104">
        <v>8.0841099999999999E-2</v>
      </c>
      <c r="S37" s="104">
        <v>0.20654400000000001</v>
      </c>
      <c r="T37" s="104">
        <v>0.25282189999999999</v>
      </c>
      <c r="U37" s="104">
        <v>0.33970070000000002</v>
      </c>
      <c r="V37" s="104">
        <v>0.2107793</v>
      </c>
      <c r="W37" s="104">
        <v>0.34113460000000001</v>
      </c>
      <c r="X37" s="104">
        <v>0.22015879999999999</v>
      </c>
      <c r="Y37" s="104">
        <v>0.34225100000000003</v>
      </c>
      <c r="Z37" s="104">
        <v>0.25164429999999999</v>
      </c>
      <c r="AA37" s="104">
        <v>0.32761040000000002</v>
      </c>
      <c r="AB37" s="104">
        <v>0.22960079999999999</v>
      </c>
      <c r="AC37" s="106">
        <v>0.28688710000000001</v>
      </c>
      <c r="AD37" s="104">
        <v>0.29420020000000002</v>
      </c>
      <c r="AE37" s="104">
        <v>0.26960729999999999</v>
      </c>
      <c r="AF37" s="104">
        <v>0.13549800000000001</v>
      </c>
      <c r="AG37" s="104">
        <v>0.37791269999999999</v>
      </c>
      <c r="AH37" s="104">
        <v>0.16453229999999999</v>
      </c>
      <c r="AI37" s="104"/>
      <c r="AK37" s="109"/>
      <c r="AL37" s="109"/>
      <c r="AM37" s="128"/>
      <c r="AN37" s="128"/>
      <c r="AO37" s="118"/>
    </row>
    <row r="38" spans="1:41" s="114" customFormat="1" x14ac:dyDescent="0.25">
      <c r="B38" s="115"/>
      <c r="C38" s="116"/>
      <c r="D38" s="116"/>
      <c r="E38" s="103"/>
      <c r="F38" s="103">
        <v>0.43704340000000003</v>
      </c>
      <c r="G38" s="104">
        <v>0.60826239999999998</v>
      </c>
      <c r="H38" s="104">
        <v>0.47208139999999998</v>
      </c>
      <c r="I38" s="104">
        <v>0.63281469999999995</v>
      </c>
      <c r="J38" s="104">
        <v>0.43776670000000001</v>
      </c>
      <c r="K38" s="104">
        <v>0.42812299999999998</v>
      </c>
      <c r="L38" s="104">
        <v>0.57612390000000002</v>
      </c>
      <c r="M38" s="104">
        <v>0.56426920000000003</v>
      </c>
      <c r="N38" s="104">
        <v>0.63428709999999999</v>
      </c>
      <c r="O38" s="104">
        <v>0.38838790000000001</v>
      </c>
      <c r="P38" s="104">
        <v>0.70593950000000005</v>
      </c>
      <c r="Q38" s="104">
        <v>0.41983690000000001</v>
      </c>
      <c r="R38" s="104">
        <v>0.35024420000000001</v>
      </c>
      <c r="S38" s="104">
        <v>0.51580490000000001</v>
      </c>
      <c r="T38" s="104">
        <v>0.53976369999999996</v>
      </c>
      <c r="U38" s="104">
        <v>0.64462629999999999</v>
      </c>
      <c r="V38" s="104">
        <v>0.41095150000000003</v>
      </c>
      <c r="W38" s="104">
        <v>0.60063699999999998</v>
      </c>
      <c r="X38" s="104">
        <v>0.42519119999999999</v>
      </c>
      <c r="Y38" s="104">
        <v>0.62398759999999998</v>
      </c>
      <c r="Z38" s="104">
        <v>0.48165839999999999</v>
      </c>
      <c r="AA38" s="104">
        <v>0.60333519999999996</v>
      </c>
      <c r="AB38" s="104">
        <v>0.47437040000000003</v>
      </c>
      <c r="AC38" s="106">
        <v>0.56116069999999996</v>
      </c>
      <c r="AD38" s="104">
        <v>0.52737750000000005</v>
      </c>
      <c r="AE38" s="104">
        <v>0.52079330000000001</v>
      </c>
      <c r="AF38" s="104">
        <v>0.30428729999999998</v>
      </c>
      <c r="AG38" s="104">
        <v>0.79408290000000004</v>
      </c>
      <c r="AH38" s="104">
        <v>0.42902649999999998</v>
      </c>
      <c r="AI38" s="104"/>
      <c r="AK38" s="109"/>
      <c r="AL38" s="109"/>
      <c r="AM38" s="128"/>
      <c r="AN38" s="128"/>
      <c r="AO38" s="118"/>
    </row>
    <row r="39" spans="1:41" x14ac:dyDescent="0.25">
      <c r="A39" s="13" t="s">
        <v>41</v>
      </c>
      <c r="B39" s="17" t="s">
        <v>69</v>
      </c>
      <c r="C39" s="18" t="s">
        <v>57</v>
      </c>
      <c r="D39" s="18" t="s">
        <v>59</v>
      </c>
      <c r="E39" s="19">
        <v>0.15252099999999999</v>
      </c>
      <c r="F39" s="19">
        <v>0.35671029999999998</v>
      </c>
      <c r="G39" s="20">
        <v>0.55430749999999995</v>
      </c>
      <c r="H39" s="20">
        <v>0.57228060000000003</v>
      </c>
      <c r="I39" s="20">
        <v>0.4811725</v>
      </c>
      <c r="J39" s="20">
        <v>0.44669049999999999</v>
      </c>
      <c r="K39" s="20">
        <v>0.40209460000000002</v>
      </c>
      <c r="L39" s="20">
        <v>0.45334079999999999</v>
      </c>
      <c r="M39" s="20">
        <v>0.510347</v>
      </c>
      <c r="N39" s="20">
        <v>0.66165609999999997</v>
      </c>
      <c r="O39" s="20">
        <v>0.52240869999999995</v>
      </c>
      <c r="P39" s="20">
        <v>0.46047700000000003</v>
      </c>
      <c r="Q39" s="20">
        <v>0.45105830000000002</v>
      </c>
      <c r="R39" s="20">
        <v>0.57059199999999999</v>
      </c>
      <c r="S39" s="20">
        <v>0.41318890000000003</v>
      </c>
      <c r="T39" s="20">
        <v>0.48061110000000001</v>
      </c>
      <c r="U39" s="20">
        <v>0.55712919999999999</v>
      </c>
      <c r="V39" s="20">
        <v>0.4729274</v>
      </c>
      <c r="W39" s="20">
        <v>0.43746639999999998</v>
      </c>
      <c r="X39" s="20">
        <v>0.54339999999999999</v>
      </c>
      <c r="Y39" s="20">
        <v>0.48386170000000001</v>
      </c>
      <c r="Z39" s="20">
        <v>0.43331370000000002</v>
      </c>
      <c r="AA39" s="20">
        <v>0.63437370000000004</v>
      </c>
      <c r="AB39" s="20">
        <v>0.50347649999999999</v>
      </c>
      <c r="AC39" s="29">
        <v>0.52189649999999999</v>
      </c>
      <c r="AD39" s="20">
        <v>0.58902529999999997</v>
      </c>
      <c r="AE39" s="20">
        <v>0.43492700000000001</v>
      </c>
      <c r="AF39" s="20">
        <v>0.59677630000000004</v>
      </c>
      <c r="AG39" s="20">
        <v>0.43989289999999998</v>
      </c>
      <c r="AH39" s="20">
        <v>0.37499769999999999</v>
      </c>
      <c r="AI39" s="20"/>
      <c r="AJ39" s="21">
        <f>(reproductie!AH39-AVERAGE(reproductie!X39:AG39))/STDEV(reproductie!X39:AG39)</f>
        <v>0.19801506490826132</v>
      </c>
      <c r="AK39" s="21">
        <f>AVERAGE(G39:AH39)</f>
        <v>0.50013178214285703</v>
      </c>
      <c r="AL39" s="21">
        <f>STDEV(G39:AH39)</f>
        <v>7.2146181960476882E-2</v>
      </c>
      <c r="AM39" s="81">
        <v>0.502</v>
      </c>
      <c r="AN39" s="81">
        <v>0.36099999999999999</v>
      </c>
      <c r="AO39" s="74" t="s">
        <v>14</v>
      </c>
    </row>
    <row r="40" spans="1:41" s="30" customFormat="1" x14ac:dyDescent="0.25">
      <c r="A40" s="30" t="s">
        <v>140</v>
      </c>
      <c r="B40" s="24"/>
      <c r="C40" s="25"/>
      <c r="D40" s="25"/>
      <c r="E40" s="19">
        <v>6.05008E-2</v>
      </c>
      <c r="F40" s="19">
        <v>0.21851119999999999</v>
      </c>
      <c r="G40" s="20">
        <v>0.39391280000000001</v>
      </c>
      <c r="H40" s="20">
        <v>0.42742649999999999</v>
      </c>
      <c r="I40" s="20">
        <v>0.3656953</v>
      </c>
      <c r="J40" s="20">
        <v>0.3322117</v>
      </c>
      <c r="K40" s="20">
        <v>0.29772199999999999</v>
      </c>
      <c r="L40" s="20">
        <v>0.3226289</v>
      </c>
      <c r="M40" s="20">
        <v>0.37983729999999999</v>
      </c>
      <c r="N40" s="20">
        <v>0.51544120000000004</v>
      </c>
      <c r="O40" s="20">
        <v>0.41752539999999999</v>
      </c>
      <c r="P40" s="20">
        <v>0.3641047</v>
      </c>
      <c r="Q40" s="20">
        <v>0.34929460000000001</v>
      </c>
      <c r="R40" s="20">
        <v>0.44527519999999998</v>
      </c>
      <c r="S40" s="20">
        <v>0.30952020000000002</v>
      </c>
      <c r="T40" s="20">
        <v>0.3550354</v>
      </c>
      <c r="U40" s="20">
        <v>0.42079250000000001</v>
      </c>
      <c r="V40" s="20">
        <v>0.36631029999999998</v>
      </c>
      <c r="W40" s="20">
        <v>0.3334897</v>
      </c>
      <c r="X40" s="20">
        <v>0.42147709999999999</v>
      </c>
      <c r="Y40" s="20">
        <v>0.37749440000000001</v>
      </c>
      <c r="Z40" s="20">
        <v>0.34223569999999998</v>
      </c>
      <c r="AA40" s="20">
        <v>0.50106969999999995</v>
      </c>
      <c r="AB40" s="20">
        <v>0.39552809999999999</v>
      </c>
      <c r="AC40" s="29">
        <v>0.41501339999999998</v>
      </c>
      <c r="AD40" s="20">
        <v>0.47477079999999999</v>
      </c>
      <c r="AE40" s="20">
        <v>0.34833999999999998</v>
      </c>
      <c r="AF40" s="20">
        <v>0.47638940000000002</v>
      </c>
      <c r="AG40" s="20">
        <v>0.34044639999999998</v>
      </c>
      <c r="AH40" s="20">
        <v>0.27841009999999999</v>
      </c>
      <c r="AI40" s="20"/>
      <c r="AM40" s="84"/>
      <c r="AN40" s="84"/>
      <c r="AO40" s="73"/>
    </row>
    <row r="41" spans="1:41" s="30" customFormat="1" x14ac:dyDescent="0.25">
      <c r="B41" s="24"/>
      <c r="C41" s="25"/>
      <c r="D41" s="25"/>
      <c r="E41" s="19">
        <v>0.3346478</v>
      </c>
      <c r="F41" s="19">
        <v>0.52373729999999996</v>
      </c>
      <c r="G41" s="20">
        <v>0.7041366</v>
      </c>
      <c r="H41" s="20">
        <v>0.70571910000000004</v>
      </c>
      <c r="I41" s="20">
        <v>0.59869669999999997</v>
      </c>
      <c r="J41" s="20">
        <v>0.56711639999999996</v>
      </c>
      <c r="K41" s="20">
        <v>0.51616410000000001</v>
      </c>
      <c r="L41" s="20">
        <v>0.59081950000000005</v>
      </c>
      <c r="M41" s="20">
        <v>0.63946130000000001</v>
      </c>
      <c r="N41" s="20">
        <v>0.78237860000000004</v>
      </c>
      <c r="O41" s="20">
        <v>0.62535249999999998</v>
      </c>
      <c r="P41" s="20">
        <v>0.5598978</v>
      </c>
      <c r="Q41" s="20">
        <v>0.55708740000000001</v>
      </c>
      <c r="R41" s="20">
        <v>0.6874692</v>
      </c>
      <c r="S41" s="20">
        <v>0.52517060000000004</v>
      </c>
      <c r="T41" s="20">
        <v>0.60868520000000004</v>
      </c>
      <c r="U41" s="20">
        <v>0.68536940000000002</v>
      </c>
      <c r="V41" s="20">
        <v>0.58207220000000004</v>
      </c>
      <c r="W41" s="20">
        <v>0.54724399999999995</v>
      </c>
      <c r="X41" s="20">
        <v>0.66033529999999996</v>
      </c>
      <c r="Y41" s="20">
        <v>0.59171149999999995</v>
      </c>
      <c r="Z41" s="20">
        <v>0.52913169999999998</v>
      </c>
      <c r="AA41" s="20">
        <v>0.74984280000000003</v>
      </c>
      <c r="AB41" s="20">
        <v>0.61110169999999997</v>
      </c>
      <c r="AC41" s="29">
        <v>0.62681160000000002</v>
      </c>
      <c r="AD41" s="20">
        <v>0.6944226</v>
      </c>
      <c r="AE41" s="20">
        <v>0.52567489999999994</v>
      </c>
      <c r="AF41" s="20">
        <v>0.70653500000000002</v>
      </c>
      <c r="AG41" s="20">
        <v>0.54441070000000003</v>
      </c>
      <c r="AH41" s="20">
        <v>0.48267979999999999</v>
      </c>
      <c r="AI41" s="20"/>
      <c r="AM41" s="84"/>
      <c r="AN41" s="84"/>
      <c r="AO41" s="73"/>
    </row>
    <row r="42" spans="1:41" s="104" customFormat="1" x14ac:dyDescent="0.25">
      <c r="A42" s="89" t="s">
        <v>42</v>
      </c>
      <c r="B42" s="101" t="s">
        <v>69</v>
      </c>
      <c r="C42" s="102" t="s">
        <v>58</v>
      </c>
      <c r="D42" s="102" t="s">
        <v>61</v>
      </c>
      <c r="E42" s="103"/>
      <c r="F42" s="103">
        <v>0.3958354</v>
      </c>
      <c r="G42" s="104">
        <v>0.3958913</v>
      </c>
      <c r="H42" s="104">
        <v>0.47441759999999999</v>
      </c>
      <c r="I42" s="104">
        <v>0.37419920000000001</v>
      </c>
      <c r="J42" s="104">
        <v>0.3532498</v>
      </c>
      <c r="K42" s="104">
        <v>0.3675581</v>
      </c>
      <c r="L42" s="104">
        <v>0.31918089999999999</v>
      </c>
      <c r="M42" s="104">
        <v>0.40213520000000003</v>
      </c>
      <c r="N42" s="104">
        <v>0.53017539999999996</v>
      </c>
      <c r="O42" s="104">
        <v>0.2442724</v>
      </c>
      <c r="P42" s="104">
        <v>0.27431030000000001</v>
      </c>
      <c r="Q42" s="104">
        <v>0.33633960000000002</v>
      </c>
      <c r="R42" s="104">
        <v>0.3536822</v>
      </c>
      <c r="S42" s="104">
        <v>0.35896</v>
      </c>
      <c r="T42" s="104">
        <v>0.38715899999999998</v>
      </c>
      <c r="U42" s="104">
        <v>0.46367940000000002</v>
      </c>
      <c r="V42" s="104">
        <v>0.35062749999999998</v>
      </c>
      <c r="W42" s="104">
        <v>0.37049009999999999</v>
      </c>
      <c r="X42" s="104">
        <v>0.4500595</v>
      </c>
      <c r="Y42" s="104">
        <v>0.51203880000000002</v>
      </c>
      <c r="Z42" s="104">
        <v>0.36722480000000002</v>
      </c>
      <c r="AA42" s="104">
        <v>0.40008159999999998</v>
      </c>
      <c r="AB42" s="104">
        <v>0.49040590000000001</v>
      </c>
      <c r="AC42" s="106">
        <v>0.43287310000000001</v>
      </c>
      <c r="AD42" s="104">
        <v>0.47827710000000001</v>
      </c>
      <c r="AE42" s="104">
        <v>0.37786809999999998</v>
      </c>
      <c r="AF42" s="104">
        <v>0.48167450000000001</v>
      </c>
      <c r="AG42" s="104">
        <v>0.3220401</v>
      </c>
      <c r="AH42" s="104">
        <v>0.48036479999999998</v>
      </c>
      <c r="AJ42" s="105">
        <f>(reproductie!AH42-AVERAGE(reproductie!X42:AG42))/STDEV(reproductie!X42:AG42)</f>
        <v>0.53022233145196873</v>
      </c>
      <c r="AK42" s="105">
        <f>AVERAGE(G42:AH42)</f>
        <v>0.39818701071428569</v>
      </c>
      <c r="AL42" s="105">
        <f>STDEV(G42:AH42)</f>
        <v>7.1884425046723724E-2</v>
      </c>
      <c r="AM42" s="126">
        <v>0.29299999999999998</v>
      </c>
      <c r="AN42" s="126">
        <v>0.30099999999999999</v>
      </c>
      <c r="AO42" s="107" t="s">
        <v>15</v>
      </c>
    </row>
    <row r="43" spans="1:41" s="117" customFormat="1" x14ac:dyDescent="0.25">
      <c r="A43" s="114" t="s">
        <v>139</v>
      </c>
      <c r="B43" s="115"/>
      <c r="C43" s="116"/>
      <c r="D43" s="116"/>
      <c r="E43" s="103"/>
      <c r="F43" s="103">
        <v>0.1148957</v>
      </c>
      <c r="G43" s="104">
        <v>0.19144369999999999</v>
      </c>
      <c r="H43" s="104">
        <v>0.28927330000000001</v>
      </c>
      <c r="I43" s="104">
        <v>0.2342418</v>
      </c>
      <c r="J43" s="104">
        <v>0.21916620000000001</v>
      </c>
      <c r="K43" s="104">
        <v>0.2262653</v>
      </c>
      <c r="L43" s="104">
        <v>0.17060810000000001</v>
      </c>
      <c r="M43" s="104">
        <v>0.23334070000000001</v>
      </c>
      <c r="N43" s="104">
        <v>0.33459410000000001</v>
      </c>
      <c r="O43" s="104">
        <v>0.15003440000000001</v>
      </c>
      <c r="P43" s="104">
        <v>0.1763016</v>
      </c>
      <c r="Q43" s="104">
        <v>0.22338920000000001</v>
      </c>
      <c r="R43" s="104">
        <v>0.23910529999999999</v>
      </c>
      <c r="S43" s="104">
        <v>0.23867099999999999</v>
      </c>
      <c r="T43" s="104">
        <v>0.26219520000000002</v>
      </c>
      <c r="U43" s="104">
        <v>0.33542660000000002</v>
      </c>
      <c r="V43" s="104">
        <v>0.26216539999999999</v>
      </c>
      <c r="W43" s="104">
        <v>0.28171059999999998</v>
      </c>
      <c r="X43" s="104">
        <v>0.34479850000000001</v>
      </c>
      <c r="Y43" s="104">
        <v>0.40444449999999998</v>
      </c>
      <c r="Z43" s="104">
        <v>0.28886040000000002</v>
      </c>
      <c r="AA43" s="104">
        <v>0.31424039999999998</v>
      </c>
      <c r="AB43" s="104">
        <v>0.38560680000000003</v>
      </c>
      <c r="AC43" s="106">
        <v>0.34830030000000001</v>
      </c>
      <c r="AD43" s="104">
        <v>0.39510390000000001</v>
      </c>
      <c r="AE43" s="104">
        <v>0.31206679999999998</v>
      </c>
      <c r="AF43" s="104">
        <v>0.39553539999999998</v>
      </c>
      <c r="AG43" s="104">
        <v>0.25357659999999999</v>
      </c>
      <c r="AH43" s="104">
        <v>0.37024820000000003</v>
      </c>
      <c r="AI43" s="104"/>
      <c r="AM43" s="128"/>
      <c r="AN43" s="128"/>
      <c r="AO43" s="118"/>
    </row>
    <row r="44" spans="1:41" s="117" customFormat="1" x14ac:dyDescent="0.25">
      <c r="A44" s="114"/>
      <c r="B44" s="115"/>
      <c r="C44" s="116"/>
      <c r="D44" s="116"/>
      <c r="E44" s="103"/>
      <c r="F44" s="103">
        <v>0.76780959999999998</v>
      </c>
      <c r="G44" s="104">
        <v>0.64460949999999995</v>
      </c>
      <c r="H44" s="104">
        <v>0.66687359999999996</v>
      </c>
      <c r="I44" s="104">
        <v>0.5389273</v>
      </c>
      <c r="J44" s="104">
        <v>0.51523589999999997</v>
      </c>
      <c r="K44" s="104">
        <v>0.53596460000000001</v>
      </c>
      <c r="L44" s="104">
        <v>0.5165556</v>
      </c>
      <c r="M44" s="104">
        <v>0.59782020000000002</v>
      </c>
      <c r="N44" s="104">
        <v>0.71690810000000005</v>
      </c>
      <c r="O44" s="104">
        <v>0.37180930000000001</v>
      </c>
      <c r="P44" s="104">
        <v>0.4003236</v>
      </c>
      <c r="Q44" s="104">
        <v>0.47171160000000001</v>
      </c>
      <c r="R44" s="104">
        <v>0.48795369999999999</v>
      </c>
      <c r="S44" s="104">
        <v>0.50005440000000001</v>
      </c>
      <c r="T44" s="104">
        <v>0.52898000000000001</v>
      </c>
      <c r="U44" s="104">
        <v>0.59692400000000001</v>
      </c>
      <c r="V44" s="104">
        <v>0.45070559999999998</v>
      </c>
      <c r="W44" s="104">
        <v>0.46898050000000002</v>
      </c>
      <c r="X44" s="104">
        <v>0.55999019999999999</v>
      </c>
      <c r="Y44" s="104">
        <v>0.618529</v>
      </c>
      <c r="Z44" s="104">
        <v>0.45329730000000001</v>
      </c>
      <c r="AA44" s="104">
        <v>0.49253010000000003</v>
      </c>
      <c r="AB44" s="104">
        <v>0.59605509999999995</v>
      </c>
      <c r="AC44" s="106">
        <v>0.52154710000000004</v>
      </c>
      <c r="AD44" s="104">
        <v>0.56267250000000002</v>
      </c>
      <c r="AE44" s="104">
        <v>0.44849850000000002</v>
      </c>
      <c r="AF44" s="104">
        <v>0.56891689999999995</v>
      </c>
      <c r="AG44" s="104">
        <v>0.39910459999999998</v>
      </c>
      <c r="AH44" s="104">
        <v>0.59242269999999997</v>
      </c>
      <c r="AI44" s="104"/>
      <c r="AM44" s="128"/>
      <c r="AN44" s="128"/>
      <c r="AO44" s="118"/>
    </row>
    <row r="45" spans="1:41" s="33" customFormat="1" x14ac:dyDescent="0.25">
      <c r="A45" s="33" t="s">
        <v>43</v>
      </c>
      <c r="B45" s="34" t="s">
        <v>69</v>
      </c>
      <c r="C45" s="35" t="s">
        <v>58</v>
      </c>
      <c r="D45" s="35" t="s">
        <v>61</v>
      </c>
      <c r="E45" s="19"/>
      <c r="F45" s="19">
        <v>0.28455540000000001</v>
      </c>
      <c r="G45" s="20">
        <v>0.4159023</v>
      </c>
      <c r="H45" s="20">
        <v>0.4530865</v>
      </c>
      <c r="I45" s="20">
        <v>0.1824423</v>
      </c>
      <c r="J45" s="20">
        <v>0.38660899999999998</v>
      </c>
      <c r="K45" s="20">
        <v>0.18559490000000001</v>
      </c>
      <c r="L45" s="20">
        <v>0.47761360000000003</v>
      </c>
      <c r="M45" s="20">
        <v>0.39606439999999998</v>
      </c>
      <c r="N45" s="20">
        <v>0.43588339999999998</v>
      </c>
      <c r="O45" s="20">
        <v>0.1391445</v>
      </c>
      <c r="P45" s="20">
        <v>0.33471230000000002</v>
      </c>
      <c r="Q45" s="20">
        <v>0.31442809999999999</v>
      </c>
      <c r="R45" s="20">
        <v>0.43247150000000001</v>
      </c>
      <c r="S45" s="20">
        <v>0.3120771</v>
      </c>
      <c r="T45" s="20">
        <v>0.29405949999999997</v>
      </c>
      <c r="U45" s="20">
        <v>0.3784614</v>
      </c>
      <c r="V45" s="20">
        <v>0.35743619999999998</v>
      </c>
      <c r="W45" s="20">
        <v>0.25341170000000002</v>
      </c>
      <c r="X45" s="20">
        <v>0.30184660000000002</v>
      </c>
      <c r="Y45" s="20">
        <v>0.31233329999999998</v>
      </c>
      <c r="Z45" s="36">
        <v>0.29437609999999997</v>
      </c>
      <c r="AA45" s="36">
        <v>0.26281310000000002</v>
      </c>
      <c r="AB45" s="36">
        <v>0.19884489999999999</v>
      </c>
      <c r="AC45" s="29">
        <v>0.44169619999999998</v>
      </c>
      <c r="AD45" s="36">
        <v>0.31239119999999998</v>
      </c>
      <c r="AE45" s="36">
        <v>0.34402290000000002</v>
      </c>
      <c r="AF45" s="36">
        <v>0.38724259999999999</v>
      </c>
      <c r="AG45" s="36">
        <v>0.36166549999999997</v>
      </c>
      <c r="AH45" s="36">
        <v>0.3078862</v>
      </c>
      <c r="AI45" s="36"/>
      <c r="AJ45" s="21">
        <f>(reproductie!AH45-AVERAGE(reproductie!X45:AG45))/STDEV(reproductie!X45:AG45)</f>
        <v>-0.47258693017515985</v>
      </c>
      <c r="AK45" s="21">
        <f>AVERAGE(G45:AH45)</f>
        <v>0.33123276071428576</v>
      </c>
      <c r="AL45" s="21">
        <f>STDEV(G45:AH45)</f>
        <v>8.7198116507581885E-2</v>
      </c>
      <c r="AM45" s="81">
        <v>0.41699999999999998</v>
      </c>
      <c r="AN45" s="81">
        <v>0.48599999999999999</v>
      </c>
      <c r="AO45" s="75" t="s">
        <v>16</v>
      </c>
    </row>
    <row r="46" spans="1:41" x14ac:dyDescent="0.25">
      <c r="A46" s="151" t="s">
        <v>138</v>
      </c>
      <c r="B46" s="27"/>
      <c r="C46" s="18"/>
      <c r="D46" s="18"/>
      <c r="E46" s="19"/>
      <c r="F46" s="19">
        <v>0.14178099999999999</v>
      </c>
      <c r="G46" s="20">
        <v>0.28687639999999998</v>
      </c>
      <c r="H46" s="20">
        <v>0.34671750000000001</v>
      </c>
      <c r="I46" s="20">
        <v>0.13311770000000001</v>
      </c>
      <c r="J46" s="20">
        <v>0.27578449999999999</v>
      </c>
      <c r="K46" s="20">
        <v>0.1206439</v>
      </c>
      <c r="L46" s="20">
        <v>0.3486128</v>
      </c>
      <c r="M46" s="20">
        <v>0.30218780000000001</v>
      </c>
      <c r="N46" s="20">
        <v>0.34712359999999998</v>
      </c>
      <c r="O46" s="20">
        <v>0.102117</v>
      </c>
      <c r="P46" s="20">
        <v>0.24850910000000001</v>
      </c>
      <c r="Q46" s="20">
        <v>0.2280807</v>
      </c>
      <c r="R46" s="20">
        <v>0.33176840000000002</v>
      </c>
      <c r="S46" s="20">
        <v>0.23671420000000001</v>
      </c>
      <c r="T46" s="20">
        <v>0.2213762</v>
      </c>
      <c r="U46" s="20">
        <v>0.28860960000000002</v>
      </c>
      <c r="V46" s="20">
        <v>0.28212769999999998</v>
      </c>
      <c r="W46" s="20">
        <v>0.19638749999999999</v>
      </c>
      <c r="X46" s="20">
        <v>0.23843449999999999</v>
      </c>
      <c r="Y46" s="20">
        <v>0.24883630000000001</v>
      </c>
      <c r="Z46" s="26">
        <v>0.2308375</v>
      </c>
      <c r="AA46" s="26">
        <v>0.2031724</v>
      </c>
      <c r="AB46" s="26">
        <v>0.14749909999999999</v>
      </c>
      <c r="AC46" s="29">
        <v>0.34334199999999998</v>
      </c>
      <c r="AD46" s="26">
        <v>0.25014459999999999</v>
      </c>
      <c r="AE46" s="26">
        <v>0.28015230000000002</v>
      </c>
      <c r="AF46" s="26">
        <v>0.31752130000000001</v>
      </c>
      <c r="AG46" s="26">
        <v>0.29256110000000002</v>
      </c>
      <c r="AH46" s="26">
        <v>0.2435109</v>
      </c>
      <c r="AI46" s="26"/>
      <c r="AO46" s="74"/>
    </row>
    <row r="47" spans="1:41" x14ac:dyDescent="0.25">
      <c r="B47" s="27"/>
      <c r="C47" s="18"/>
      <c r="D47" s="18"/>
      <c r="E47" s="19"/>
      <c r="F47" s="19">
        <v>0.48915760000000003</v>
      </c>
      <c r="G47" s="20">
        <v>0.55758529999999995</v>
      </c>
      <c r="H47" s="20">
        <v>0.56391939999999996</v>
      </c>
      <c r="I47" s="20">
        <v>0.2448805</v>
      </c>
      <c r="J47" s="20">
        <v>0.51057140000000001</v>
      </c>
      <c r="K47" s="20">
        <v>0.27459430000000001</v>
      </c>
      <c r="L47" s="20">
        <v>0.60967150000000003</v>
      </c>
      <c r="M47" s="20">
        <v>0.4982799</v>
      </c>
      <c r="N47" s="20">
        <v>0.52895119999999995</v>
      </c>
      <c r="O47" s="20">
        <v>0.1868049</v>
      </c>
      <c r="P47" s="20">
        <v>0.4335658</v>
      </c>
      <c r="Q47" s="20">
        <v>0.41585440000000001</v>
      </c>
      <c r="R47" s="20">
        <v>0.53908230000000001</v>
      </c>
      <c r="S47" s="20">
        <v>0.39889449999999999</v>
      </c>
      <c r="T47" s="20">
        <v>0.37899100000000002</v>
      </c>
      <c r="U47" s="20">
        <v>0.47750969999999998</v>
      </c>
      <c r="V47" s="20">
        <v>0.4405115</v>
      </c>
      <c r="W47" s="20">
        <v>0.32039240000000002</v>
      </c>
      <c r="X47" s="20">
        <v>0.37384469999999997</v>
      </c>
      <c r="Y47" s="20">
        <v>0.38375550000000003</v>
      </c>
      <c r="Z47" s="26">
        <v>0.36705759999999998</v>
      </c>
      <c r="AA47" s="26">
        <v>0.33265230000000001</v>
      </c>
      <c r="AB47" s="26">
        <v>0.26255980000000001</v>
      </c>
      <c r="AC47" s="29">
        <v>0.54484779999999999</v>
      </c>
      <c r="AD47" s="26">
        <v>0.3822316</v>
      </c>
      <c r="AE47" s="26">
        <v>0.41407870000000002</v>
      </c>
      <c r="AF47" s="26">
        <v>0.46191159999999998</v>
      </c>
      <c r="AG47" s="26">
        <v>0.4370095</v>
      </c>
      <c r="AH47" s="26">
        <v>0.38071509999999997</v>
      </c>
      <c r="AI47" s="26"/>
      <c r="AO47" s="74"/>
    </row>
    <row r="48" spans="1:41" s="90" customFormat="1" x14ac:dyDescent="0.25">
      <c r="A48" s="90" t="s">
        <v>44</v>
      </c>
      <c r="B48" s="101" t="s">
        <v>69</v>
      </c>
      <c r="C48" s="102" t="s">
        <v>57</v>
      </c>
      <c r="D48" s="102" t="s">
        <v>59</v>
      </c>
      <c r="E48" s="103">
        <v>0.1721414</v>
      </c>
      <c r="F48" s="103">
        <v>0.30760419999999999</v>
      </c>
      <c r="G48" s="104">
        <v>0.31669150000000001</v>
      </c>
      <c r="H48" s="104">
        <v>0.28360580000000002</v>
      </c>
      <c r="I48" s="104">
        <v>0.32959650000000001</v>
      </c>
      <c r="J48" s="104">
        <v>0.37857689999999999</v>
      </c>
      <c r="K48" s="104">
        <v>0.27658280000000002</v>
      </c>
      <c r="L48" s="104">
        <v>0.3272156</v>
      </c>
      <c r="M48" s="104">
        <v>0.35002109999999997</v>
      </c>
      <c r="N48" s="104">
        <v>0.51542390000000005</v>
      </c>
      <c r="O48" s="104">
        <v>0.36143550000000002</v>
      </c>
      <c r="P48" s="104">
        <v>0.41535660000000002</v>
      </c>
      <c r="Q48" s="104">
        <v>0.4348397</v>
      </c>
      <c r="R48" s="104">
        <v>0.42788500000000002</v>
      </c>
      <c r="S48" s="104">
        <v>0.44303039999999999</v>
      </c>
      <c r="T48" s="104">
        <v>0.43579279999999998</v>
      </c>
      <c r="U48" s="104">
        <v>0.4109989</v>
      </c>
      <c r="V48" s="104">
        <v>0.32974959999999998</v>
      </c>
      <c r="W48" s="104">
        <v>0.3270168</v>
      </c>
      <c r="X48" s="104">
        <v>0.32304300000000002</v>
      </c>
      <c r="Y48" s="104">
        <v>0.35443010000000003</v>
      </c>
      <c r="Z48" s="104">
        <v>0.34372950000000002</v>
      </c>
      <c r="AA48" s="104">
        <v>0.35242499999999999</v>
      </c>
      <c r="AB48" s="104">
        <v>0.27004640000000002</v>
      </c>
      <c r="AC48" s="106">
        <v>0.3631992</v>
      </c>
      <c r="AD48" s="104">
        <v>0.31934220000000002</v>
      </c>
      <c r="AE48" s="104">
        <v>0.32662590000000002</v>
      </c>
      <c r="AF48" s="104">
        <v>0.3209803</v>
      </c>
      <c r="AG48" s="104">
        <v>0.43740469999999998</v>
      </c>
      <c r="AH48" s="104">
        <v>0.26908510000000002</v>
      </c>
      <c r="AI48" s="104"/>
      <c r="AJ48" s="105">
        <f>(reproductie!AH48-AVERAGE(reproductie!X48:AG48))/STDEV(reproductie!X48:AG48)</f>
        <v>-2.050609063049007</v>
      </c>
      <c r="AK48" s="105">
        <f>AVERAGE(G48:AH48)</f>
        <v>0.35871895714285718</v>
      </c>
      <c r="AL48" s="105">
        <f>STDEV(G48:AH48)</f>
        <v>6.0891566100042739E-2</v>
      </c>
      <c r="AM48" s="126">
        <v>0.42599999999999999</v>
      </c>
      <c r="AN48" s="126">
        <v>0.58599999999999997</v>
      </c>
      <c r="AO48" s="107" t="s">
        <v>17</v>
      </c>
    </row>
    <row r="49" spans="1:41" s="114" customFormat="1" x14ac:dyDescent="0.25">
      <c r="A49" s="114" t="s">
        <v>137</v>
      </c>
      <c r="B49" s="115"/>
      <c r="C49" s="116"/>
      <c r="D49" s="116"/>
      <c r="E49" s="103">
        <v>0.10851479999999999</v>
      </c>
      <c r="F49" s="103">
        <v>0.23319519999999999</v>
      </c>
      <c r="G49" s="104">
        <v>0.2515329</v>
      </c>
      <c r="H49" s="104">
        <v>0.22593630000000001</v>
      </c>
      <c r="I49" s="104">
        <v>0.27078849999999999</v>
      </c>
      <c r="J49" s="104">
        <v>0.31642239999999999</v>
      </c>
      <c r="K49" s="104">
        <v>0.22548119999999999</v>
      </c>
      <c r="L49" s="104">
        <v>0.26469949999999998</v>
      </c>
      <c r="M49" s="104">
        <v>0.28457529999999998</v>
      </c>
      <c r="N49" s="104">
        <v>0.43552489999999999</v>
      </c>
      <c r="O49" s="104">
        <v>0.30657820000000002</v>
      </c>
      <c r="P49" s="104">
        <v>0.35726590000000003</v>
      </c>
      <c r="Q49" s="104">
        <v>0.37282460000000001</v>
      </c>
      <c r="R49" s="104">
        <v>0.35903210000000002</v>
      </c>
      <c r="S49" s="104">
        <v>0.376747</v>
      </c>
      <c r="T49" s="104">
        <v>0.37205779999999999</v>
      </c>
      <c r="U49" s="104">
        <v>0.34024009999999999</v>
      </c>
      <c r="V49" s="104">
        <v>0.2716788</v>
      </c>
      <c r="W49" s="104">
        <v>0.26632800000000001</v>
      </c>
      <c r="X49" s="104">
        <v>0.26260139999999998</v>
      </c>
      <c r="Y49" s="104">
        <v>0.29065190000000002</v>
      </c>
      <c r="Z49" s="104">
        <v>0.27910210000000002</v>
      </c>
      <c r="AA49" s="104">
        <v>0.28721360000000001</v>
      </c>
      <c r="AB49" s="104">
        <v>0.2099647</v>
      </c>
      <c r="AC49" s="106">
        <v>0.28063090000000002</v>
      </c>
      <c r="AD49" s="104">
        <v>0.24627180000000001</v>
      </c>
      <c r="AE49" s="104">
        <v>0.25416270000000002</v>
      </c>
      <c r="AF49" s="104">
        <v>0.2496517</v>
      </c>
      <c r="AG49" s="104">
        <v>0.34283979999999997</v>
      </c>
      <c r="AH49" s="104">
        <v>0.1951513</v>
      </c>
      <c r="AI49" s="104"/>
      <c r="AK49" s="109"/>
      <c r="AL49" s="109"/>
      <c r="AM49" s="128"/>
      <c r="AN49" s="128"/>
      <c r="AO49" s="118"/>
    </row>
    <row r="50" spans="1:41" s="114" customFormat="1" x14ac:dyDescent="0.25">
      <c r="B50" s="115"/>
      <c r="C50" s="116"/>
      <c r="D50" s="116"/>
      <c r="E50" s="103">
        <v>0.26210620000000001</v>
      </c>
      <c r="F50" s="103">
        <v>0.39356970000000002</v>
      </c>
      <c r="G50" s="104">
        <v>0.38993559999999999</v>
      </c>
      <c r="H50" s="104">
        <v>0.34935169999999999</v>
      </c>
      <c r="I50" s="104">
        <v>0.39427079999999998</v>
      </c>
      <c r="J50" s="104">
        <v>0.44499250000000001</v>
      </c>
      <c r="K50" s="104">
        <v>0.3342675</v>
      </c>
      <c r="L50" s="104">
        <v>0.3965341</v>
      </c>
      <c r="M50" s="104">
        <v>0.42164740000000001</v>
      </c>
      <c r="N50" s="104">
        <v>0.59454220000000002</v>
      </c>
      <c r="O50" s="104">
        <v>0.4201609</v>
      </c>
      <c r="P50" s="104">
        <v>0.47589900000000002</v>
      </c>
      <c r="Q50" s="104">
        <v>0.49896370000000001</v>
      </c>
      <c r="R50" s="104">
        <v>0.49964900000000001</v>
      </c>
      <c r="S50" s="104">
        <v>0.51140649999999999</v>
      </c>
      <c r="T50" s="104">
        <v>0.50172240000000001</v>
      </c>
      <c r="U50" s="104">
        <v>0.4856413</v>
      </c>
      <c r="V50" s="104">
        <v>0.39352619999999999</v>
      </c>
      <c r="W50" s="104">
        <v>0.39410620000000002</v>
      </c>
      <c r="X50" s="104">
        <v>0.39003769999999999</v>
      </c>
      <c r="Y50" s="104">
        <v>0.42384119999999997</v>
      </c>
      <c r="Z50" s="104">
        <v>0.41471279999999999</v>
      </c>
      <c r="AA50" s="104">
        <v>0.42364249999999998</v>
      </c>
      <c r="AB50" s="104">
        <v>0.33992329999999998</v>
      </c>
      <c r="AC50" s="106">
        <v>0.45470529999999998</v>
      </c>
      <c r="AD50" s="104">
        <v>0.40251500000000001</v>
      </c>
      <c r="AE50" s="104">
        <v>0.40843499999999999</v>
      </c>
      <c r="AF50" s="104">
        <v>0.40177600000000002</v>
      </c>
      <c r="AG50" s="104">
        <v>0.53674880000000003</v>
      </c>
      <c r="AH50" s="104">
        <v>0.3585507</v>
      </c>
      <c r="AI50" s="104"/>
      <c r="AK50" s="109"/>
      <c r="AL50" s="109"/>
      <c r="AM50" s="128"/>
      <c r="AN50" s="128"/>
      <c r="AO50" s="118"/>
    </row>
    <row r="51" spans="1:41" x14ac:dyDescent="0.25">
      <c r="A51" s="13" t="s">
        <v>45</v>
      </c>
      <c r="B51" s="17" t="s">
        <v>69</v>
      </c>
      <c r="C51" s="18" t="s">
        <v>59</v>
      </c>
      <c r="D51" s="18" t="s">
        <v>60</v>
      </c>
      <c r="E51" s="19"/>
      <c r="F51" s="19"/>
      <c r="G51" s="20">
        <v>0.14917279999999999</v>
      </c>
      <c r="H51" s="20">
        <v>0.27541860000000001</v>
      </c>
      <c r="I51" s="20">
        <v>0.60903779999999996</v>
      </c>
      <c r="J51" s="20">
        <v>0.23434369999999999</v>
      </c>
      <c r="K51" s="20">
        <v>0.17161779999999999</v>
      </c>
      <c r="L51" s="20">
        <v>0.1148265</v>
      </c>
      <c r="M51" s="20">
        <v>0.4319133</v>
      </c>
      <c r="N51" s="20">
        <v>0.33261269999999998</v>
      </c>
      <c r="O51" s="20">
        <v>0.16372500000000001</v>
      </c>
      <c r="P51" s="20"/>
      <c r="Q51" s="20">
        <v>0.22149369999999999</v>
      </c>
      <c r="R51" s="20">
        <v>0.40970889999999999</v>
      </c>
      <c r="S51" s="20">
        <v>0.22273000000000001</v>
      </c>
      <c r="T51" s="20">
        <v>0.17498549999999999</v>
      </c>
      <c r="U51" s="20"/>
      <c r="V51" s="20">
        <v>0.2760975</v>
      </c>
      <c r="W51" s="20">
        <v>0.56269930000000001</v>
      </c>
      <c r="X51" s="20">
        <v>0.33032590000000001</v>
      </c>
      <c r="Y51" s="20">
        <v>0.31952390000000003</v>
      </c>
      <c r="Z51" s="20">
        <v>0.20080990000000001</v>
      </c>
      <c r="AA51" s="20">
        <v>0.46768959999999998</v>
      </c>
      <c r="AB51" s="20">
        <v>0.164352</v>
      </c>
      <c r="AC51" s="20">
        <v>0.61553930000000001</v>
      </c>
      <c r="AD51" s="20">
        <v>0.63835450000000005</v>
      </c>
      <c r="AE51" s="20">
        <v>0.1202534</v>
      </c>
      <c r="AF51" s="20">
        <v>0.38867309999999999</v>
      </c>
      <c r="AG51" s="20">
        <v>0.57756830000000003</v>
      </c>
      <c r="AH51" s="20">
        <v>0.36431000000000002</v>
      </c>
      <c r="AI51" s="20"/>
      <c r="AJ51" s="21">
        <f>(reproductie!AH51-AVERAGE(reproductie!X51:AG51))/STDEV(reproductie!X51:AG51)</f>
        <v>-1.3114206226815335</v>
      </c>
      <c r="AK51" s="21">
        <f>AVERAGE(G51:AH51)</f>
        <v>0.32837626923076918</v>
      </c>
      <c r="AL51" s="21">
        <f>STDEV(G51:AH51)</f>
        <v>0.16643082586679614</v>
      </c>
      <c r="AM51" s="81">
        <v>0.59</v>
      </c>
      <c r="AN51" s="81">
        <v>0.20699999999999999</v>
      </c>
      <c r="AO51" s="74" t="s">
        <v>18</v>
      </c>
    </row>
    <row r="52" spans="1:41" x14ac:dyDescent="0.25">
      <c r="A52" s="151" t="s">
        <v>141</v>
      </c>
      <c r="B52" s="27"/>
      <c r="C52" s="18"/>
      <c r="D52" s="18"/>
      <c r="E52" s="19"/>
      <c r="F52" s="19"/>
      <c r="G52" s="20">
        <v>3.3154900000000001E-2</v>
      </c>
      <c r="H52" s="20">
        <v>7.1452799999999997E-2</v>
      </c>
      <c r="I52" s="20">
        <v>0.15641630000000001</v>
      </c>
      <c r="J52" s="20">
        <v>7.7155899999999999E-2</v>
      </c>
      <c r="K52" s="20">
        <v>5.8691500000000001E-2</v>
      </c>
      <c r="L52" s="20">
        <v>2.56364E-2</v>
      </c>
      <c r="M52" s="20">
        <v>9.4579499999999997E-2</v>
      </c>
      <c r="N52" s="20">
        <v>0.14221300000000001</v>
      </c>
      <c r="O52" s="20">
        <v>7.4395799999999998E-2</v>
      </c>
      <c r="P52" s="20"/>
      <c r="Q52" s="20">
        <v>0.1026968</v>
      </c>
      <c r="R52" s="20">
        <v>0.1925761</v>
      </c>
      <c r="S52" s="20">
        <v>9.7802500000000001E-2</v>
      </c>
      <c r="T52" s="20">
        <v>6.0348400000000003E-2</v>
      </c>
      <c r="U52" s="20"/>
      <c r="V52" s="20">
        <v>5.5509999999999997E-2</v>
      </c>
      <c r="W52" s="20">
        <v>0.1820127</v>
      </c>
      <c r="X52" s="20">
        <v>0.16606270000000001</v>
      </c>
      <c r="Y52" s="20">
        <v>0.1661984</v>
      </c>
      <c r="Z52" s="20">
        <v>9.3387200000000004E-2</v>
      </c>
      <c r="AA52" s="20">
        <v>0.25999749999999999</v>
      </c>
      <c r="AB52" s="20">
        <v>8.7256399999999998E-2</v>
      </c>
      <c r="AC52" s="20">
        <v>0.37095869999999997</v>
      </c>
      <c r="AD52" s="20">
        <v>0.40534989999999999</v>
      </c>
      <c r="AE52" s="20">
        <v>6.8692900000000001E-2</v>
      </c>
      <c r="AF52" s="20">
        <v>0.23303550000000001</v>
      </c>
      <c r="AG52" s="20">
        <v>0.34211970000000003</v>
      </c>
      <c r="AH52" s="20">
        <v>0.218337</v>
      </c>
      <c r="AI52" s="20"/>
      <c r="AK52" s="30"/>
      <c r="AL52" s="30"/>
      <c r="AO52" s="74"/>
    </row>
    <row r="53" spans="1:41" x14ac:dyDescent="0.25">
      <c r="B53" s="27"/>
      <c r="C53" s="18"/>
      <c r="D53" s="18"/>
      <c r="E53" s="19"/>
      <c r="F53" s="19"/>
      <c r="G53" s="20">
        <v>0.47268779999999999</v>
      </c>
      <c r="H53" s="20">
        <v>0.65248490000000003</v>
      </c>
      <c r="I53" s="20">
        <v>0.92901639999999996</v>
      </c>
      <c r="J53" s="20">
        <v>0.52840540000000003</v>
      </c>
      <c r="K53" s="20">
        <v>0.4077115</v>
      </c>
      <c r="L53" s="20">
        <v>0.39008599999999999</v>
      </c>
      <c r="M53" s="20">
        <v>0.84694780000000003</v>
      </c>
      <c r="N53" s="20">
        <v>0.59970730000000005</v>
      </c>
      <c r="O53" s="20">
        <v>0.32289689999999999</v>
      </c>
      <c r="P53" s="20"/>
      <c r="Q53" s="20">
        <v>0.4142671</v>
      </c>
      <c r="R53" s="20">
        <v>0.66885689999999998</v>
      </c>
      <c r="S53" s="20">
        <v>0.4310001</v>
      </c>
      <c r="T53" s="20">
        <v>0.41192289999999998</v>
      </c>
      <c r="U53" s="20"/>
      <c r="V53" s="20">
        <v>0.71223760000000003</v>
      </c>
      <c r="W53" s="20">
        <v>0.88153210000000004</v>
      </c>
      <c r="X53" s="20">
        <v>0.54992549999999996</v>
      </c>
      <c r="Y53" s="20">
        <v>0.52520140000000004</v>
      </c>
      <c r="Z53" s="20">
        <v>0.38000679999999998</v>
      </c>
      <c r="AA53" s="20">
        <v>0.6872163</v>
      </c>
      <c r="AB53" s="20">
        <v>0.28806739999999997</v>
      </c>
      <c r="AC53" s="20">
        <v>0.81296930000000001</v>
      </c>
      <c r="AD53" s="20">
        <v>0.82049150000000004</v>
      </c>
      <c r="AE53" s="20">
        <v>0.20211589999999999</v>
      </c>
      <c r="AF53" s="20">
        <v>0.57088510000000003</v>
      </c>
      <c r="AG53" s="20">
        <v>0.782358</v>
      </c>
      <c r="AH53" s="20">
        <v>0.54040469999999996</v>
      </c>
      <c r="AI53" s="20"/>
      <c r="AK53" s="30"/>
      <c r="AL53" s="30"/>
      <c r="AO53" s="74"/>
    </row>
    <row r="54" spans="1:41" s="90" customFormat="1" x14ac:dyDescent="0.25">
      <c r="A54" s="90" t="s">
        <v>48</v>
      </c>
      <c r="B54" s="101" t="s">
        <v>69</v>
      </c>
      <c r="C54" s="102" t="s">
        <v>59</v>
      </c>
      <c r="D54" s="102" t="s">
        <v>61</v>
      </c>
      <c r="E54" s="103"/>
      <c r="F54" s="103">
        <v>0.56345149999999999</v>
      </c>
      <c r="G54" s="104">
        <v>0.30590810000000002</v>
      </c>
      <c r="H54" s="104">
        <v>0.21154020000000001</v>
      </c>
      <c r="I54" s="104"/>
      <c r="J54" s="104">
        <v>0.3443177</v>
      </c>
      <c r="K54" s="104">
        <v>0.27858579999999999</v>
      </c>
      <c r="L54" s="104">
        <v>0.3920864</v>
      </c>
      <c r="M54" s="104">
        <v>0.40581030000000001</v>
      </c>
      <c r="N54" s="104">
        <v>0.38988519999999999</v>
      </c>
      <c r="O54" s="104">
        <v>0.33372259999999998</v>
      </c>
      <c r="P54" s="104">
        <v>0.35165210000000002</v>
      </c>
      <c r="Q54" s="104">
        <v>0.30441590000000002</v>
      </c>
      <c r="R54" s="104">
        <v>0.50973369999999996</v>
      </c>
      <c r="S54" s="104">
        <v>0.3432135</v>
      </c>
      <c r="T54" s="104">
        <v>0.42419040000000002</v>
      </c>
      <c r="U54" s="104">
        <v>0.25006990000000001</v>
      </c>
      <c r="V54" s="104">
        <v>0.42816789999999999</v>
      </c>
      <c r="W54" s="104">
        <v>0.2919889</v>
      </c>
      <c r="X54" s="104">
        <v>0.3645467</v>
      </c>
      <c r="Y54" s="104">
        <v>0.30739509999999998</v>
      </c>
      <c r="Z54" s="104">
        <v>0.3592262</v>
      </c>
      <c r="AA54" s="104">
        <v>0.4879407</v>
      </c>
      <c r="AB54" s="104">
        <v>0.36083019999999999</v>
      </c>
      <c r="AC54" s="106">
        <v>0.45831529999999998</v>
      </c>
      <c r="AD54" s="104">
        <v>0.39741349999999998</v>
      </c>
      <c r="AE54" s="104">
        <v>0.37752760000000002</v>
      </c>
      <c r="AF54" s="104">
        <v>0.36776969999999998</v>
      </c>
      <c r="AG54" s="104">
        <v>0.50061319999999998</v>
      </c>
      <c r="AH54" s="104">
        <v>0.27515679999999998</v>
      </c>
      <c r="AI54" s="104"/>
      <c r="AJ54" s="105">
        <f>(reproductie!AH54-AVERAGE(reproductie!X54:AG54))/STDEV(reproductie!X54:AG54)</f>
        <v>-0.19812973666298087</v>
      </c>
      <c r="AK54" s="105">
        <f>AVERAGE(G54:AH54)</f>
        <v>0.36377865185185182</v>
      </c>
      <c r="AL54" s="105">
        <f>STDEV(G54:AH54)</f>
        <v>7.4696075101771744E-2</v>
      </c>
      <c r="AM54" s="126">
        <v>0.53</v>
      </c>
      <c r="AN54" s="126">
        <v>0.40200000000000002</v>
      </c>
      <c r="AO54" s="107" t="s">
        <v>21</v>
      </c>
    </row>
    <row r="55" spans="1:41" s="90" customFormat="1" x14ac:dyDescent="0.25">
      <c r="A55" s="154" t="s">
        <v>132</v>
      </c>
      <c r="B55" s="121"/>
      <c r="C55" s="102"/>
      <c r="D55" s="102"/>
      <c r="E55" s="103"/>
      <c r="F55" s="103">
        <v>0.16511609999999999</v>
      </c>
      <c r="G55" s="104">
        <v>0.14722660000000001</v>
      </c>
      <c r="H55" s="104">
        <v>0.1058685</v>
      </c>
      <c r="I55" s="104"/>
      <c r="J55" s="104">
        <v>0.21833150000000001</v>
      </c>
      <c r="K55" s="104">
        <v>0.15654870000000001</v>
      </c>
      <c r="L55" s="104">
        <v>0.23879139999999999</v>
      </c>
      <c r="M55" s="104">
        <v>0.24046090000000001</v>
      </c>
      <c r="N55" s="104">
        <v>0.25180469999999999</v>
      </c>
      <c r="O55" s="104">
        <v>0.21014540000000001</v>
      </c>
      <c r="P55" s="104">
        <v>0.22596189999999999</v>
      </c>
      <c r="Q55" s="104">
        <v>0.19296820000000001</v>
      </c>
      <c r="R55" s="104">
        <v>0.34318880000000002</v>
      </c>
      <c r="S55" s="104">
        <v>0.2284503</v>
      </c>
      <c r="T55" s="104">
        <v>0.28846139999999998</v>
      </c>
      <c r="U55" s="104">
        <v>0.1653821</v>
      </c>
      <c r="V55" s="104">
        <v>0.28081240000000002</v>
      </c>
      <c r="W55" s="104">
        <v>0.18898970000000001</v>
      </c>
      <c r="X55" s="104">
        <v>0.247951</v>
      </c>
      <c r="Y55" s="104">
        <v>0.21136050000000001</v>
      </c>
      <c r="Z55" s="104">
        <v>0.25191400000000003</v>
      </c>
      <c r="AA55" s="104">
        <v>0.34709580000000001</v>
      </c>
      <c r="AB55" s="104">
        <v>0.24748490000000001</v>
      </c>
      <c r="AC55" s="106">
        <v>0.32570650000000001</v>
      </c>
      <c r="AD55" s="104">
        <v>0.27952769999999999</v>
      </c>
      <c r="AE55" s="104">
        <v>0.27499689999999999</v>
      </c>
      <c r="AF55" s="104">
        <v>0.26781919999999998</v>
      </c>
      <c r="AG55" s="104">
        <v>0.35411680000000001</v>
      </c>
      <c r="AH55" s="104">
        <v>0.18522060000000001</v>
      </c>
      <c r="AI55" s="104"/>
      <c r="AK55" s="109"/>
      <c r="AL55" s="109"/>
      <c r="AM55" s="126"/>
      <c r="AN55" s="126"/>
      <c r="AO55" s="107"/>
    </row>
    <row r="56" spans="1:41" s="90" customFormat="1" x14ac:dyDescent="0.25">
      <c r="B56" s="121"/>
      <c r="C56" s="102"/>
      <c r="D56" s="102"/>
      <c r="E56" s="103"/>
      <c r="F56" s="103">
        <v>0.89388060000000003</v>
      </c>
      <c r="G56" s="104">
        <v>0.52943629999999997</v>
      </c>
      <c r="H56" s="104">
        <v>0.37808639999999999</v>
      </c>
      <c r="I56" s="104"/>
      <c r="J56" s="104">
        <v>0.49679839999999997</v>
      </c>
      <c r="K56" s="104">
        <v>0.4455074</v>
      </c>
      <c r="L56" s="104">
        <v>0.57008939999999997</v>
      </c>
      <c r="M56" s="104">
        <v>0.59568759999999998</v>
      </c>
      <c r="N56" s="104">
        <v>0.54820489999999999</v>
      </c>
      <c r="O56" s="104">
        <v>0.48531849999999999</v>
      </c>
      <c r="P56" s="104">
        <v>0.50192110000000001</v>
      </c>
      <c r="Q56" s="104">
        <v>0.44475730000000002</v>
      </c>
      <c r="R56" s="104">
        <v>0.67414560000000001</v>
      </c>
      <c r="S56" s="104">
        <v>0.4797785</v>
      </c>
      <c r="T56" s="104">
        <v>0.57240709999999995</v>
      </c>
      <c r="U56" s="104">
        <v>0.35944749999999998</v>
      </c>
      <c r="V56" s="104">
        <v>0.58947020000000006</v>
      </c>
      <c r="W56" s="104">
        <v>0.42191919999999999</v>
      </c>
      <c r="X56" s="104">
        <v>0.49955060000000001</v>
      </c>
      <c r="Y56" s="104">
        <v>0.42362539999999999</v>
      </c>
      <c r="Z56" s="104">
        <v>0.48275240000000003</v>
      </c>
      <c r="AA56" s="104">
        <v>0.63072689999999998</v>
      </c>
      <c r="AB56" s="104">
        <v>0.49213709999999999</v>
      </c>
      <c r="AC56" s="106">
        <v>0.59710450000000004</v>
      </c>
      <c r="AD56" s="104">
        <v>0.52854330000000005</v>
      </c>
      <c r="AE56" s="104">
        <v>0.49232680000000001</v>
      </c>
      <c r="AF56" s="104">
        <v>0.48054029999999998</v>
      </c>
      <c r="AG56" s="104">
        <v>0.64700440000000004</v>
      </c>
      <c r="AH56" s="104">
        <v>0.3879687</v>
      </c>
      <c r="AI56" s="104"/>
      <c r="AK56" s="109"/>
      <c r="AL56" s="109"/>
      <c r="AM56" s="126"/>
      <c r="AN56" s="126"/>
      <c r="AO56" s="107"/>
    </row>
    <row r="57" spans="1:41" x14ac:dyDescent="0.25">
      <c r="A57" s="13" t="s">
        <v>49</v>
      </c>
      <c r="B57" s="17" t="s">
        <v>69</v>
      </c>
      <c r="C57" s="18" t="s">
        <v>59</v>
      </c>
      <c r="D57" s="18" t="s">
        <v>61</v>
      </c>
      <c r="E57" s="19"/>
      <c r="F57" s="19">
        <v>0.22014600000000001</v>
      </c>
      <c r="G57" s="20">
        <v>0.35013339999999998</v>
      </c>
      <c r="H57" s="20">
        <v>0.35167939999999998</v>
      </c>
      <c r="I57" s="20">
        <v>0.2951182</v>
      </c>
      <c r="J57" s="20">
        <v>0.43336140000000001</v>
      </c>
      <c r="K57" s="20">
        <v>0.43045949999999999</v>
      </c>
      <c r="L57" s="20">
        <v>0.32716800000000001</v>
      </c>
      <c r="M57" s="20">
        <v>0.39231060000000001</v>
      </c>
      <c r="N57" s="20">
        <v>0.49107830000000002</v>
      </c>
      <c r="O57" s="20">
        <v>0.24776480000000001</v>
      </c>
      <c r="P57" s="20">
        <v>0.36025459999999998</v>
      </c>
      <c r="Q57" s="20">
        <v>0.43956240000000002</v>
      </c>
      <c r="R57" s="20">
        <v>0.33677879999999999</v>
      </c>
      <c r="S57" s="20">
        <v>0.31736750000000002</v>
      </c>
      <c r="T57" s="20">
        <v>0.38273380000000001</v>
      </c>
      <c r="U57" s="20">
        <v>0.41099750000000002</v>
      </c>
      <c r="V57" s="20">
        <v>0.36988169999999998</v>
      </c>
      <c r="W57" s="20">
        <v>0.37343920000000003</v>
      </c>
      <c r="X57" s="20">
        <v>0.47888350000000002</v>
      </c>
      <c r="Y57" s="20">
        <v>0.46597929999999999</v>
      </c>
      <c r="Z57" s="20">
        <v>0.37863350000000001</v>
      </c>
      <c r="AA57" s="20">
        <v>0.47428090000000001</v>
      </c>
      <c r="AB57" s="20">
        <v>0.47089239999999999</v>
      </c>
      <c r="AC57" s="29">
        <v>0.39756079999999999</v>
      </c>
      <c r="AD57" s="20">
        <v>0.37797429999999999</v>
      </c>
      <c r="AE57" s="20">
        <v>0.43683280000000002</v>
      </c>
      <c r="AF57" s="20">
        <v>0.36096600000000001</v>
      </c>
      <c r="AG57" s="20">
        <v>0.47681119999999999</v>
      </c>
      <c r="AH57" s="20">
        <v>0.31780209999999998</v>
      </c>
      <c r="AI57" s="20"/>
      <c r="AJ57" s="21">
        <f>(reproductie!AH57-AVERAGE(reproductie!X57:AG57))/STDEV(reproductie!X57:AG57)</f>
        <v>-0.51856691785540077</v>
      </c>
      <c r="AK57" s="21">
        <f>AVERAGE(G57:AH57)</f>
        <v>0.39095378214285714</v>
      </c>
      <c r="AL57" s="21">
        <f>STDEV(G57:AH57)</f>
        <v>6.2660406597001464E-2</v>
      </c>
      <c r="AM57" s="81">
        <v>0.47</v>
      </c>
      <c r="AN57" s="81">
        <v>0.47299999999999998</v>
      </c>
      <c r="AO57" s="74" t="s">
        <v>22</v>
      </c>
    </row>
    <row r="58" spans="1:41" x14ac:dyDescent="0.25">
      <c r="A58" s="151" t="s">
        <v>133</v>
      </c>
      <c r="B58" s="27"/>
      <c r="C58" s="18"/>
      <c r="D58" s="18"/>
      <c r="E58" s="19"/>
      <c r="F58" s="19">
        <v>7.78031E-2</v>
      </c>
      <c r="G58" s="20">
        <v>0.2266522</v>
      </c>
      <c r="H58" s="20">
        <v>0.22325970000000001</v>
      </c>
      <c r="I58" s="20">
        <v>0.17996470000000001</v>
      </c>
      <c r="J58" s="20">
        <v>0.29056589999999999</v>
      </c>
      <c r="K58" s="20">
        <v>0.2847922</v>
      </c>
      <c r="L58" s="20">
        <v>0.21704409999999999</v>
      </c>
      <c r="M58" s="20">
        <v>0.26235560000000002</v>
      </c>
      <c r="N58" s="20">
        <v>0.34840389999999999</v>
      </c>
      <c r="O58" s="20">
        <v>0.1637961</v>
      </c>
      <c r="P58" s="20">
        <v>0.26175199999999998</v>
      </c>
      <c r="Q58" s="20">
        <v>0.32880490000000001</v>
      </c>
      <c r="R58" s="20">
        <v>0.2485446</v>
      </c>
      <c r="S58" s="20">
        <v>0.23040140000000001</v>
      </c>
      <c r="T58" s="20">
        <v>0.27693889999999999</v>
      </c>
      <c r="U58" s="20">
        <v>0.30075279999999999</v>
      </c>
      <c r="V58" s="20">
        <v>0.27129789999999998</v>
      </c>
      <c r="W58" s="20">
        <v>0.28248679999999998</v>
      </c>
      <c r="X58" s="20">
        <v>0.37613809999999998</v>
      </c>
      <c r="Y58" s="20">
        <v>0.3695039</v>
      </c>
      <c r="Z58" s="20">
        <v>0.29945240000000001</v>
      </c>
      <c r="AA58" s="20">
        <v>0.37555840000000001</v>
      </c>
      <c r="AB58" s="20">
        <v>0.36671720000000002</v>
      </c>
      <c r="AC58" s="29">
        <v>0.31287029999999999</v>
      </c>
      <c r="AD58" s="20">
        <v>0.29749219999999998</v>
      </c>
      <c r="AE58" s="20">
        <v>0.34731649999999997</v>
      </c>
      <c r="AF58" s="20">
        <v>0.28338140000000001</v>
      </c>
      <c r="AG58" s="20">
        <v>0.36595070000000002</v>
      </c>
      <c r="AH58" s="20">
        <v>0.23651990000000001</v>
      </c>
      <c r="AI58" s="20"/>
      <c r="AK58" s="30"/>
      <c r="AL58" s="30"/>
      <c r="AO58" s="74"/>
    </row>
    <row r="59" spans="1:41" x14ac:dyDescent="0.25">
      <c r="B59" s="27"/>
      <c r="C59" s="18"/>
      <c r="D59" s="18"/>
      <c r="E59" s="19"/>
      <c r="F59" s="19">
        <v>0.48574030000000001</v>
      </c>
      <c r="G59" s="20">
        <v>0.49760149999999997</v>
      </c>
      <c r="H59" s="20">
        <v>0.50585970000000002</v>
      </c>
      <c r="I59" s="20">
        <v>0.44405470000000002</v>
      </c>
      <c r="J59" s="20">
        <v>0.5881537</v>
      </c>
      <c r="K59" s="20">
        <v>0.58924869999999996</v>
      </c>
      <c r="L59" s="20">
        <v>0.46031670000000002</v>
      </c>
      <c r="M59" s="20">
        <v>0.53955229999999998</v>
      </c>
      <c r="N59" s="20">
        <v>0.63522109999999998</v>
      </c>
      <c r="O59" s="20">
        <v>0.3564311</v>
      </c>
      <c r="P59" s="20">
        <v>0.47211989999999998</v>
      </c>
      <c r="Q59" s="20">
        <v>0.55668499999999999</v>
      </c>
      <c r="R59" s="20">
        <v>0.43807580000000002</v>
      </c>
      <c r="S59" s="20">
        <v>0.41927599999999998</v>
      </c>
      <c r="T59" s="20">
        <v>0.5009439</v>
      </c>
      <c r="U59" s="20">
        <v>0.53096759999999998</v>
      </c>
      <c r="V59" s="20">
        <v>0.48065940000000001</v>
      </c>
      <c r="W59" s="20">
        <v>0.47431719999999999</v>
      </c>
      <c r="X59" s="20">
        <v>0.5834471</v>
      </c>
      <c r="Y59" s="20">
        <v>0.56506869999999998</v>
      </c>
      <c r="Z59" s="20">
        <v>0.46485850000000001</v>
      </c>
      <c r="AA59" s="20">
        <v>0.57505569999999995</v>
      </c>
      <c r="AB59" s="20">
        <v>0.57766660000000003</v>
      </c>
      <c r="AC59" s="29">
        <v>0.48886600000000002</v>
      </c>
      <c r="AD59" s="20">
        <v>0.46579310000000002</v>
      </c>
      <c r="AE59" s="20">
        <v>0.53066239999999998</v>
      </c>
      <c r="AF59" s="20">
        <v>0.44655549999999999</v>
      </c>
      <c r="AG59" s="20">
        <v>0.59000459999999999</v>
      </c>
      <c r="AH59" s="20">
        <v>0.41194579999999997</v>
      </c>
      <c r="AI59" s="20"/>
      <c r="AK59" s="30"/>
      <c r="AL59" s="30"/>
      <c r="AO59" s="74"/>
    </row>
    <row r="60" spans="1:41" s="114" customFormat="1" x14ac:dyDescent="0.25">
      <c r="A60" s="90" t="s">
        <v>51</v>
      </c>
      <c r="B60" s="101" t="s">
        <v>69</v>
      </c>
      <c r="C60" s="102" t="s">
        <v>59</v>
      </c>
      <c r="D60" s="102" t="s">
        <v>61</v>
      </c>
      <c r="E60" s="103"/>
      <c r="F60" s="103"/>
      <c r="G60" s="104">
        <v>0.46956330000000002</v>
      </c>
      <c r="H60" s="104">
        <v>0.45297490000000001</v>
      </c>
      <c r="I60" s="104"/>
      <c r="J60" s="104">
        <v>0.12247710000000001</v>
      </c>
      <c r="K60" s="104"/>
      <c r="L60" s="104">
        <v>0.61799309999999996</v>
      </c>
      <c r="M60" s="104">
        <v>0.49996020000000002</v>
      </c>
      <c r="N60" s="104">
        <v>0.75328479999999998</v>
      </c>
      <c r="O60" s="104">
        <v>0.63996359999999997</v>
      </c>
      <c r="P60" s="104">
        <v>0.45333849999999998</v>
      </c>
      <c r="Q60" s="104"/>
      <c r="R60" s="104">
        <v>0.59210669999999999</v>
      </c>
      <c r="S60" s="104">
        <v>0.35007909999999998</v>
      </c>
      <c r="T60" s="104">
        <v>0.6869248</v>
      </c>
      <c r="U60" s="104">
        <v>0.58082149999999999</v>
      </c>
      <c r="V60" s="104">
        <v>0.42531590000000002</v>
      </c>
      <c r="W60" s="104">
        <v>0.60411060000000005</v>
      </c>
      <c r="X60" s="104">
        <v>0.62640649999999998</v>
      </c>
      <c r="Y60" s="104">
        <v>0.43202580000000002</v>
      </c>
      <c r="Z60" s="104">
        <v>0.40921689999999999</v>
      </c>
      <c r="AA60" s="104">
        <v>0.68968620000000003</v>
      </c>
      <c r="AB60" s="104">
        <v>0.54467149999999998</v>
      </c>
      <c r="AC60" s="104">
        <v>0.65092260000000002</v>
      </c>
      <c r="AD60" s="104">
        <v>0.76716740000000005</v>
      </c>
      <c r="AE60" s="104">
        <v>0.4995327</v>
      </c>
      <c r="AF60" s="104">
        <v>0.4623427</v>
      </c>
      <c r="AG60" s="104"/>
      <c r="AH60" s="104">
        <v>0.50167930000000005</v>
      </c>
      <c r="AI60" s="104"/>
      <c r="AJ60" s="105">
        <f>(reproductie!AH60-AVERAGE(reproductie!X60:AG60))/STDEV(reproductie!X60:AG60)</f>
        <v>-0.36535351310492914</v>
      </c>
      <c r="AK60" s="105">
        <f>AVERAGE(G60:AH60)</f>
        <v>0.5346902375</v>
      </c>
      <c r="AL60" s="105">
        <f>STDEV(G60:AH60)</f>
        <v>0.14262537309158183</v>
      </c>
      <c r="AM60" s="130">
        <v>0.41199999999999998</v>
      </c>
      <c r="AN60" s="130">
        <v>0.21</v>
      </c>
      <c r="AO60" s="107" t="s">
        <v>24</v>
      </c>
    </row>
    <row r="61" spans="1:41" s="114" customFormat="1" x14ac:dyDescent="0.25">
      <c r="A61" s="154" t="s">
        <v>142</v>
      </c>
      <c r="B61" s="121"/>
      <c r="C61" s="102"/>
      <c r="D61" s="102"/>
      <c r="E61" s="103"/>
      <c r="F61" s="103"/>
      <c r="G61" s="104">
        <v>8.4994500000000001E-2</v>
      </c>
      <c r="H61" s="104">
        <v>9.9618300000000007E-2</v>
      </c>
      <c r="I61" s="104"/>
      <c r="J61" s="104">
        <v>3.5248700000000001E-2</v>
      </c>
      <c r="K61" s="104"/>
      <c r="L61" s="104">
        <v>0.1918019</v>
      </c>
      <c r="M61" s="104">
        <v>0.2027958</v>
      </c>
      <c r="N61" s="104">
        <v>0.233545</v>
      </c>
      <c r="O61" s="104">
        <v>0.26957890000000001</v>
      </c>
      <c r="P61" s="104">
        <v>0.22913420000000001</v>
      </c>
      <c r="Q61" s="104"/>
      <c r="R61" s="104">
        <v>0.30239830000000001</v>
      </c>
      <c r="S61" s="104">
        <v>0.16594690000000001</v>
      </c>
      <c r="T61" s="104">
        <v>0.26250299999999999</v>
      </c>
      <c r="U61" s="104">
        <v>0.26467499999999999</v>
      </c>
      <c r="V61" s="104">
        <v>0.206812</v>
      </c>
      <c r="W61" s="104">
        <v>0.2889002</v>
      </c>
      <c r="X61" s="104">
        <v>0.30101749999999999</v>
      </c>
      <c r="Y61" s="104">
        <v>0.22337209999999999</v>
      </c>
      <c r="Z61" s="104">
        <v>0.21569969999999999</v>
      </c>
      <c r="AA61" s="104">
        <v>0.34381529999999999</v>
      </c>
      <c r="AB61" s="104">
        <v>0.29314050000000003</v>
      </c>
      <c r="AC61" s="104">
        <v>0.32382129999999998</v>
      </c>
      <c r="AD61" s="104">
        <v>0.34312500000000001</v>
      </c>
      <c r="AE61" s="104">
        <v>0.27806839999999999</v>
      </c>
      <c r="AF61" s="104">
        <v>0.28144340000000001</v>
      </c>
      <c r="AG61" s="104"/>
      <c r="AH61" s="104">
        <v>0.26400630000000003</v>
      </c>
      <c r="AI61" s="104"/>
      <c r="AK61" s="90"/>
      <c r="AL61" s="90"/>
      <c r="AM61" s="128"/>
      <c r="AN61" s="128"/>
      <c r="AO61" s="107"/>
    </row>
    <row r="62" spans="1:41" s="114" customFormat="1" x14ac:dyDescent="0.25">
      <c r="A62" s="90"/>
      <c r="B62" s="121"/>
      <c r="C62" s="102"/>
      <c r="D62" s="102"/>
      <c r="E62" s="103"/>
      <c r="F62" s="103"/>
      <c r="G62" s="104">
        <v>0.89402669999999995</v>
      </c>
      <c r="H62" s="104">
        <v>0.86106419999999995</v>
      </c>
      <c r="I62" s="104"/>
      <c r="J62" s="104">
        <v>0.34775610000000001</v>
      </c>
      <c r="K62" s="104"/>
      <c r="L62" s="104">
        <v>0.91685939999999999</v>
      </c>
      <c r="M62" s="104">
        <v>0.79715270000000005</v>
      </c>
      <c r="N62" s="104">
        <v>0.96834889999999996</v>
      </c>
      <c r="O62" s="104">
        <v>0.89540419999999998</v>
      </c>
      <c r="P62" s="104">
        <v>0.6982178</v>
      </c>
      <c r="Q62" s="104"/>
      <c r="R62" s="104">
        <v>0.8293838</v>
      </c>
      <c r="S62" s="104">
        <v>0.59320879999999998</v>
      </c>
      <c r="T62" s="104">
        <v>0.93115460000000005</v>
      </c>
      <c r="U62" s="104">
        <v>0.84212209999999998</v>
      </c>
      <c r="V62" s="104">
        <v>0.67749269999999995</v>
      </c>
      <c r="W62" s="104">
        <v>0.85144450000000005</v>
      </c>
      <c r="X62" s="104">
        <v>0.86716479999999996</v>
      </c>
      <c r="Y62" s="104">
        <v>0.66795289999999996</v>
      </c>
      <c r="Z62" s="104">
        <v>0.63564169999999998</v>
      </c>
      <c r="AA62" s="104">
        <v>0.90410080000000004</v>
      </c>
      <c r="AB62" s="104">
        <v>0.77530410000000005</v>
      </c>
      <c r="AC62" s="104">
        <v>0.87894309999999998</v>
      </c>
      <c r="AD62" s="104">
        <v>0.95409409999999995</v>
      </c>
      <c r="AE62" s="104">
        <v>0.72118059999999995</v>
      </c>
      <c r="AF62" s="104">
        <v>0.65373179999999997</v>
      </c>
      <c r="AG62" s="104"/>
      <c r="AH62" s="104">
        <v>0.73859580000000002</v>
      </c>
      <c r="AI62" s="104"/>
      <c r="AK62" s="90"/>
      <c r="AL62" s="90"/>
      <c r="AM62" s="128"/>
      <c r="AN62" s="128"/>
      <c r="AO62" s="107"/>
    </row>
    <row r="63" spans="1:41" x14ac:dyDescent="0.25">
      <c r="A63" s="13" t="s">
        <v>54</v>
      </c>
      <c r="B63" s="17" t="s">
        <v>69</v>
      </c>
      <c r="C63" s="18" t="s">
        <v>58</v>
      </c>
      <c r="D63" s="18" t="s">
        <v>60</v>
      </c>
      <c r="E63" s="19">
        <v>0.41559000000000001</v>
      </c>
      <c r="F63" s="19">
        <v>0.45096399999999998</v>
      </c>
      <c r="G63" s="20">
        <v>0.38690000000000002</v>
      </c>
      <c r="H63" s="20">
        <v>0.35902810000000002</v>
      </c>
      <c r="I63" s="20">
        <v>0.47462969999999999</v>
      </c>
      <c r="J63" s="20">
        <v>0.36351159999999999</v>
      </c>
      <c r="K63" s="20">
        <v>0.49191289999999999</v>
      </c>
      <c r="L63" s="20">
        <v>0.50822429999999996</v>
      </c>
      <c r="M63" s="20">
        <v>0.47871209999999997</v>
      </c>
      <c r="N63" s="20">
        <v>0.37507109999999999</v>
      </c>
      <c r="O63" s="20">
        <v>0.46946979999999999</v>
      </c>
      <c r="P63" s="20">
        <v>0.38320470000000001</v>
      </c>
      <c r="Q63" s="20">
        <v>0.48442170000000001</v>
      </c>
      <c r="R63" s="20">
        <v>0.47922690000000001</v>
      </c>
      <c r="S63" s="20">
        <v>0.36294510000000002</v>
      </c>
      <c r="T63" s="20">
        <v>0.33393850000000003</v>
      </c>
      <c r="U63" s="20">
        <v>0.4822265</v>
      </c>
      <c r="V63" s="20">
        <v>0.35642309999999999</v>
      </c>
      <c r="W63" s="20">
        <v>0.3390899</v>
      </c>
      <c r="X63" s="20">
        <v>0.39675929999999998</v>
      </c>
      <c r="Y63" s="20">
        <v>0.46383570000000002</v>
      </c>
      <c r="Z63" s="20">
        <v>0.40241359999999998</v>
      </c>
      <c r="AA63" s="20">
        <v>0.54372410000000004</v>
      </c>
      <c r="AB63" s="61">
        <v>0.44331510000000002</v>
      </c>
      <c r="AC63" s="61">
        <v>0.38042559999999997</v>
      </c>
      <c r="AD63" s="61">
        <v>0.28932229999999998</v>
      </c>
      <c r="AE63" s="61">
        <v>0.56558379999999997</v>
      </c>
      <c r="AF63" s="61">
        <v>0.27340599999999998</v>
      </c>
      <c r="AG63" s="61">
        <v>0.35699360000000002</v>
      </c>
      <c r="AH63" s="61">
        <v>0.41064929999999999</v>
      </c>
      <c r="AI63" s="20"/>
      <c r="AJ63" s="21">
        <f>(reproductie!AH63-AVERAGE(reproductie!X63:AG63))/STDEV(reproductie!X63:AG63)</f>
        <v>-0.90743390064535656</v>
      </c>
      <c r="AK63" s="21">
        <f>AVERAGE(G63:AH63)</f>
        <v>0.41626301428571427</v>
      </c>
      <c r="AL63" s="21">
        <f>STDEV(G63:AH63)</f>
        <v>7.4437770174882747E-2</v>
      </c>
      <c r="AM63" s="81">
        <v>0.48299999999999998</v>
      </c>
      <c r="AN63" s="81">
        <v>0.35399999999999998</v>
      </c>
      <c r="AO63" s="74" t="s">
        <v>27</v>
      </c>
    </row>
    <row r="64" spans="1:41" x14ac:dyDescent="0.25">
      <c r="A64" s="151" t="s">
        <v>149</v>
      </c>
      <c r="B64" s="27"/>
      <c r="C64" s="18"/>
      <c r="D64" s="18"/>
      <c r="E64" s="19">
        <v>0.16071669999999999</v>
      </c>
      <c r="F64" s="19">
        <v>0.26788640000000002</v>
      </c>
      <c r="G64" s="20">
        <v>0.24957389999999999</v>
      </c>
      <c r="H64" s="20">
        <v>0.2426632</v>
      </c>
      <c r="I64" s="20">
        <v>0.33547979999999999</v>
      </c>
      <c r="J64" s="20">
        <v>0.26418849999999999</v>
      </c>
      <c r="K64" s="20">
        <v>0.36396610000000001</v>
      </c>
      <c r="L64" s="20">
        <v>0.37657869999999999</v>
      </c>
      <c r="M64" s="20">
        <v>0.35763590000000001</v>
      </c>
      <c r="N64" s="20">
        <v>0.28372409999999998</v>
      </c>
      <c r="O64" s="20">
        <v>0.3658228</v>
      </c>
      <c r="P64" s="20">
        <v>0.3007068</v>
      </c>
      <c r="Q64" s="20">
        <v>0.37456479999999998</v>
      </c>
      <c r="R64" s="20">
        <v>0.351657</v>
      </c>
      <c r="S64" s="20">
        <v>0.26042460000000001</v>
      </c>
      <c r="T64" s="20">
        <v>0.23991299999999999</v>
      </c>
      <c r="U64" s="20">
        <v>0.35105599999999998</v>
      </c>
      <c r="V64" s="20">
        <v>0.26195360000000001</v>
      </c>
      <c r="W64" s="20">
        <v>0.24003350000000001</v>
      </c>
      <c r="X64" s="20">
        <v>0.27952919999999998</v>
      </c>
      <c r="Y64" s="20">
        <v>0.3369183</v>
      </c>
      <c r="Z64" s="20">
        <v>0.30022579999999999</v>
      </c>
      <c r="AA64" s="20">
        <v>0.39837410000000001</v>
      </c>
      <c r="AB64" s="61">
        <v>0.32562380000000002</v>
      </c>
      <c r="AC64" s="61">
        <v>0.2755204</v>
      </c>
      <c r="AD64" s="61">
        <v>0.20638380000000001</v>
      </c>
      <c r="AE64" s="61">
        <v>0.4185509</v>
      </c>
      <c r="AF64" s="61">
        <v>0.18892639999999999</v>
      </c>
      <c r="AG64" s="61">
        <v>0.23840120000000001</v>
      </c>
      <c r="AH64" s="61">
        <v>0.27020379999999999</v>
      </c>
      <c r="AI64" s="20"/>
      <c r="AO64" s="74"/>
    </row>
    <row r="65" spans="1:43" x14ac:dyDescent="0.25">
      <c r="B65" s="27"/>
      <c r="C65" s="18"/>
      <c r="D65" s="18"/>
      <c r="E65" s="19">
        <v>0.72533829999999999</v>
      </c>
      <c r="F65" s="19">
        <v>0.64835569999999998</v>
      </c>
      <c r="G65" s="20">
        <v>0.54491920000000005</v>
      </c>
      <c r="H65" s="20">
        <v>0.49474119999999999</v>
      </c>
      <c r="I65" s="20">
        <v>0.61783460000000001</v>
      </c>
      <c r="J65" s="20">
        <v>0.47601870000000002</v>
      </c>
      <c r="K65" s="20">
        <v>0.62092800000000004</v>
      </c>
      <c r="L65" s="20">
        <v>0.6387391</v>
      </c>
      <c r="M65" s="20">
        <v>0.60234220000000005</v>
      </c>
      <c r="N65" s="20">
        <v>0.47627239999999998</v>
      </c>
      <c r="O65" s="20">
        <v>0.57581899999999997</v>
      </c>
      <c r="P65" s="20">
        <v>0.4730258</v>
      </c>
      <c r="Q65" s="20">
        <v>0.59580500000000003</v>
      </c>
      <c r="R65" s="20">
        <v>0.60956480000000002</v>
      </c>
      <c r="S65" s="20">
        <v>0.47964990000000002</v>
      </c>
      <c r="T65" s="20">
        <v>0.44332100000000002</v>
      </c>
      <c r="U65" s="20">
        <v>0.61589309999999997</v>
      </c>
      <c r="V65" s="20">
        <v>0.463563</v>
      </c>
      <c r="W65" s="20">
        <v>0.45457340000000002</v>
      </c>
      <c r="X65" s="20">
        <v>0.52717939999999996</v>
      </c>
      <c r="Y65" s="20">
        <v>0.59561750000000002</v>
      </c>
      <c r="Z65" s="20">
        <v>0.51384300000000005</v>
      </c>
      <c r="AA65" s="20">
        <v>0.68198999999999999</v>
      </c>
      <c r="AB65" s="61">
        <v>0.56773309999999999</v>
      </c>
      <c r="AC65" s="61">
        <v>0.49782690000000002</v>
      </c>
      <c r="AD65" s="61">
        <v>0.38924350000000002</v>
      </c>
      <c r="AE65" s="61">
        <v>0.70191550000000003</v>
      </c>
      <c r="AF65" s="61">
        <v>0.37805349999999999</v>
      </c>
      <c r="AG65" s="61">
        <v>0.49614809999999998</v>
      </c>
      <c r="AH65" s="61">
        <v>0.56734470000000004</v>
      </c>
      <c r="AI65" s="20"/>
      <c r="AO65" s="74"/>
    </row>
    <row r="66" spans="1:43" x14ac:dyDescent="0.25">
      <c r="B66" s="27"/>
      <c r="C66" s="18"/>
      <c r="D66" s="18"/>
      <c r="E66" s="39"/>
      <c r="F66" s="19"/>
      <c r="G66" s="40"/>
      <c r="H66" s="26"/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  <c r="AF66" s="26"/>
      <c r="AG66" s="26"/>
      <c r="AH66" s="26"/>
      <c r="AI66" s="26"/>
      <c r="AO66" s="74"/>
    </row>
    <row r="67" spans="1:43" x14ac:dyDescent="0.25">
      <c r="F67" s="43"/>
    </row>
    <row r="68" spans="1:43" ht="12.5" x14ac:dyDescent="0.25">
      <c r="A68" s="16"/>
      <c r="E68" s="11"/>
      <c r="F68" s="15">
        <v>1995</v>
      </c>
      <c r="G68" s="15">
        <v>1996</v>
      </c>
      <c r="H68" s="16">
        <v>1997</v>
      </c>
      <c r="I68" s="16">
        <v>1998</v>
      </c>
      <c r="J68" s="16">
        <v>1999</v>
      </c>
      <c r="K68" s="16">
        <v>2000</v>
      </c>
      <c r="L68" s="16">
        <v>2001</v>
      </c>
      <c r="M68" s="16">
        <v>2002</v>
      </c>
      <c r="N68" s="16">
        <v>2003</v>
      </c>
      <c r="O68" s="16">
        <v>2004</v>
      </c>
      <c r="P68" s="16">
        <v>2005</v>
      </c>
      <c r="Q68" s="16">
        <v>2006</v>
      </c>
      <c r="R68" s="15">
        <v>2007</v>
      </c>
      <c r="S68" s="15">
        <v>2008</v>
      </c>
      <c r="T68" s="15">
        <v>2009</v>
      </c>
      <c r="U68" s="15">
        <v>2010</v>
      </c>
      <c r="V68" s="15">
        <v>2011</v>
      </c>
      <c r="W68" s="15">
        <v>2012</v>
      </c>
      <c r="X68" s="15">
        <v>2013</v>
      </c>
      <c r="Y68" s="15">
        <v>2014</v>
      </c>
      <c r="Z68" s="15">
        <v>2015</v>
      </c>
      <c r="AA68" s="15">
        <v>2016</v>
      </c>
      <c r="AB68" s="15">
        <v>2017</v>
      </c>
      <c r="AC68" s="15">
        <v>2018</v>
      </c>
      <c r="AD68" s="15">
        <v>2019</v>
      </c>
      <c r="AE68" s="15">
        <v>2020</v>
      </c>
      <c r="AF68" s="15">
        <v>2021</v>
      </c>
      <c r="AG68" s="15"/>
      <c r="AH68" s="15">
        <v>2022</v>
      </c>
      <c r="AI68" s="15"/>
      <c r="AK68" s="44" t="s">
        <v>72</v>
      </c>
      <c r="AL68" s="44" t="s">
        <v>73</v>
      </c>
      <c r="AQ68" s="44"/>
    </row>
    <row r="69" spans="1:43" ht="12.5" x14ac:dyDescent="0.25">
      <c r="A69" s="16"/>
      <c r="E69" s="11"/>
      <c r="F69" s="11"/>
      <c r="G69" s="15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K69" s="44"/>
      <c r="AL69" s="44"/>
      <c r="AQ69" s="44"/>
    </row>
    <row r="70" spans="1:43" ht="12.5" x14ac:dyDescent="0.25">
      <c r="A70" s="62" t="s">
        <v>103</v>
      </c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K70" s="44"/>
      <c r="AL70" s="44"/>
      <c r="AQ70" s="44"/>
    </row>
    <row r="71" spans="1:43" ht="13" x14ac:dyDescent="0.3">
      <c r="A71" s="2" t="s">
        <v>95</v>
      </c>
      <c r="G71" s="64">
        <f>AVERAGE(G3,G6,G9,G12,G15,G18,G21,G24,G27,G30,G33,G36,G39,G42,G45,G48,G51,G54,G57,G60,G63)</f>
        <v>0.35280539047619036</v>
      </c>
      <c r="H71" s="64">
        <f t="shared" ref="H71:AA71" si="0">AVERAGE(H3,H6,H9,H12,H15,H18,H21,H24,H27,H30,H33,H36,H39,H42,H45,H48,H51,H54,H57,H60,H63)</f>
        <v>0.40443470500000006</v>
      </c>
      <c r="I71" s="64">
        <f t="shared" si="0"/>
        <v>0.42164203888888896</v>
      </c>
      <c r="J71" s="64">
        <f t="shared" si="0"/>
        <v>0.37382365238095244</v>
      </c>
      <c r="K71" s="64">
        <f t="shared" si="0"/>
        <v>0.36077299999999995</v>
      </c>
      <c r="L71" s="64">
        <f t="shared" si="0"/>
        <v>0.41824573333333331</v>
      </c>
      <c r="M71" s="64">
        <f t="shared" si="0"/>
        <v>0.40559077000000004</v>
      </c>
      <c r="N71" s="64">
        <f t="shared" si="0"/>
        <v>0.46943835238095233</v>
      </c>
      <c r="O71" s="64">
        <f t="shared" si="0"/>
        <v>0.33332227999999997</v>
      </c>
      <c r="P71" s="64">
        <f t="shared" si="0"/>
        <v>0.37298527500000001</v>
      </c>
      <c r="Q71" s="64">
        <f t="shared" si="0"/>
        <v>0.39569533499999998</v>
      </c>
      <c r="R71" s="64">
        <f t="shared" si="0"/>
        <v>0.44442759999999998</v>
      </c>
      <c r="S71" s="64">
        <f t="shared" si="0"/>
        <v>0.35105398999999998</v>
      </c>
      <c r="T71" s="64">
        <f t="shared" si="0"/>
        <v>0.39890335999999998</v>
      </c>
      <c r="U71" s="64">
        <f t="shared" si="0"/>
        <v>0.44027572499999995</v>
      </c>
      <c r="V71" s="64">
        <f t="shared" si="0"/>
        <v>0.37150969999999989</v>
      </c>
      <c r="W71" s="64">
        <f t="shared" si="0"/>
        <v>0.39263545714285708</v>
      </c>
      <c r="X71" s="64">
        <f t="shared" si="0"/>
        <v>0.41946717500000003</v>
      </c>
      <c r="Y71" s="64">
        <f t="shared" si="0"/>
        <v>0.43400744761904764</v>
      </c>
      <c r="Z71" s="64">
        <f t="shared" si="0"/>
        <v>0.39552779999999998</v>
      </c>
      <c r="AA71" s="64">
        <f t="shared" si="0"/>
        <v>0.47459552380952386</v>
      </c>
      <c r="AB71" s="64">
        <f t="shared" ref="AB71:AD71" si="1">AVERAGE(AB3,AB6,AB9,AB12,AB15,AB18,AB21,AB24,AB27,AB30,AB33,AB36,AB39,AB42,AB45,AB48,AB51,AB54,AB57,AB60,AB63)</f>
        <v>0.37669585238095238</v>
      </c>
      <c r="AC71" s="64">
        <f t="shared" si="1"/>
        <v>0.43929084000000007</v>
      </c>
      <c r="AD71" s="64">
        <f t="shared" si="1"/>
        <v>0.44748902380952382</v>
      </c>
      <c r="AE71" s="64">
        <f t="shared" ref="AE71:AH71" si="2">AVERAGE(AE3,AE6,AE9,AE12,AE15,AE18,AE21,AE24,AE27,AE30,AE33,AE36,AE39,AE42,AE45,AE48,AE51,AE54,AE57,AE60,AE63)</f>
        <v>0.38337779047619047</v>
      </c>
      <c r="AF71" s="64">
        <f t="shared" ref="AF71:AG71" si="3">AVERAGE(AF3,AF6,AF9,AF12,AF15,AF18,AF21,AF24,AF27,AF30,AF33,AF36,AF39,AF42,AF45,AF48,AF51,AF54,AF57,AF60,AF63)</f>
        <v>0.39875470952380954</v>
      </c>
      <c r="AG71" s="64">
        <f t="shared" si="3"/>
        <v>0.44409413500000011</v>
      </c>
      <c r="AH71" s="64">
        <f t="shared" si="2"/>
        <v>0.37249857499999994</v>
      </c>
      <c r="AI71" s="64"/>
      <c r="AJ71" s="21">
        <f>(reproductie!AH71-AVERAGE(reproductie!X71:AG71))/STDEV(reproductie!X71:AG71)</f>
        <v>-0.56542476799394625</v>
      </c>
      <c r="AK71" s="44"/>
      <c r="AL71" s="44"/>
      <c r="AQ71" s="44"/>
    </row>
    <row r="72" spans="1:43" ht="13" x14ac:dyDescent="0.3">
      <c r="A72" s="2" t="s">
        <v>90</v>
      </c>
      <c r="G72" s="39">
        <f>STDEV(G3,G6,G9,G12,G15,G18,G21,G24,G27,G30,G33,G36,G39,G42,G45,G48,G51,G54,G57,G60,G63)</f>
        <v>0.10442721490506195</v>
      </c>
      <c r="H72" s="39">
        <f t="shared" ref="H72:AA72" si="4">STDEV(H3,H6,H9,H12,H15,H18,H21,H24,H27,H30,H33,H36,H39,H42,H45,H48,H51,H54,H57,H60,H63)</f>
        <v>0.13871536173864668</v>
      </c>
      <c r="I72" s="39">
        <f t="shared" si="4"/>
        <v>0.12444197917470046</v>
      </c>
      <c r="J72" s="39">
        <f t="shared" si="4"/>
        <v>0.11516357187465825</v>
      </c>
      <c r="K72" s="39">
        <f t="shared" si="4"/>
        <v>0.10851908516202675</v>
      </c>
      <c r="L72" s="39">
        <f t="shared" si="4"/>
        <v>0.16002273944786821</v>
      </c>
      <c r="M72" s="39">
        <f t="shared" si="4"/>
        <v>0.11771081247873214</v>
      </c>
      <c r="N72" s="39">
        <f t="shared" si="4"/>
        <v>0.12220307193686947</v>
      </c>
      <c r="O72" s="39">
        <f t="shared" si="4"/>
        <v>0.13228039543022016</v>
      </c>
      <c r="P72" s="39">
        <f t="shared" si="4"/>
        <v>0.10079010827621133</v>
      </c>
      <c r="Q72" s="39">
        <f t="shared" si="4"/>
        <v>0.11968366737221692</v>
      </c>
      <c r="R72" s="39">
        <f t="shared" si="4"/>
        <v>0.10579915474948301</v>
      </c>
      <c r="S72" s="39">
        <f t="shared" si="4"/>
        <v>8.7827747591131364E-2</v>
      </c>
      <c r="T72" s="39">
        <f t="shared" si="4"/>
        <v>0.13228127687691388</v>
      </c>
      <c r="U72" s="39">
        <f t="shared" si="4"/>
        <v>0.10718763994329571</v>
      </c>
      <c r="V72" s="39">
        <f t="shared" si="4"/>
        <v>9.5605547303433694E-2</v>
      </c>
      <c r="W72" s="39">
        <f t="shared" si="4"/>
        <v>0.10559795243337151</v>
      </c>
      <c r="X72" s="39">
        <f t="shared" si="4"/>
        <v>0.10338920513731163</v>
      </c>
      <c r="Y72" s="39">
        <f t="shared" si="4"/>
        <v>8.1235801202583321E-2</v>
      </c>
      <c r="Z72" s="39">
        <f t="shared" si="4"/>
        <v>0.11439458960118264</v>
      </c>
      <c r="AA72" s="39">
        <f t="shared" si="4"/>
        <v>0.13684874959831345</v>
      </c>
      <c r="AB72" s="39">
        <f t="shared" ref="AB72:AD72" si="5">STDEV(AB3,AB6,AB9,AB12,AB15,AB18,AB21,AB24,AB27,AB30,AB33,AB36,AB39,AB42,AB45,AB48,AB51,AB54,AB57,AB60,AB63)</f>
        <v>0.11510667624423299</v>
      </c>
      <c r="AC72" s="39">
        <f t="shared" si="5"/>
        <v>8.3594146106759651E-2</v>
      </c>
      <c r="AD72" s="39">
        <f t="shared" si="5"/>
        <v>0.13458122543895903</v>
      </c>
      <c r="AE72" s="39">
        <f t="shared" ref="AE72:AH72" si="6">STDEV(AE3,AE6,AE9,AE12,AE15,AE18,AE21,AE24,AE27,AE30,AE33,AE36,AE39,AE42,AE45,AE48,AE51,AE54,AE57,AE60,AE63)</f>
        <v>0.10055905798269413</v>
      </c>
      <c r="AF72" s="39">
        <f t="shared" ref="AF72:AG72" si="7">STDEV(AF3,AF6,AF9,AF12,AF15,AF18,AF21,AF24,AF27,AF30,AF33,AF36,AF39,AF42,AF45,AF48,AF51,AF54,AF57,AF60,AF63)</f>
        <v>0.12484292440452077</v>
      </c>
      <c r="AG72" s="39">
        <f t="shared" si="7"/>
        <v>7.739012398600105E-2</v>
      </c>
      <c r="AH72" s="39">
        <f t="shared" si="6"/>
        <v>8.955671073696371E-2</v>
      </c>
      <c r="AI72" s="65"/>
      <c r="AK72" s="44"/>
      <c r="AL72" s="44"/>
      <c r="AQ72" s="44"/>
    </row>
    <row r="73" spans="1:43" ht="13" x14ac:dyDescent="0.3">
      <c r="A73" s="2"/>
      <c r="G73" s="51"/>
      <c r="H73" s="51"/>
      <c r="I73" s="51"/>
      <c r="J73" s="51"/>
      <c r="K73" s="51"/>
      <c r="L73" s="51"/>
      <c r="M73" s="51"/>
      <c r="N73" s="51"/>
      <c r="O73" s="51"/>
      <c r="P73" s="51"/>
      <c r="Q73" s="51"/>
      <c r="R73" s="51"/>
      <c r="S73" s="51"/>
      <c r="T73" s="51"/>
      <c r="U73" s="51"/>
      <c r="V73" s="51"/>
      <c r="W73" s="51"/>
      <c r="X73" s="51"/>
      <c r="Y73" s="51"/>
      <c r="Z73" s="51"/>
      <c r="AA73" s="51"/>
      <c r="AB73" s="51"/>
      <c r="AC73" s="51"/>
      <c r="AD73" s="51"/>
      <c r="AE73" s="51"/>
      <c r="AF73" s="51"/>
      <c r="AG73" s="51"/>
      <c r="AH73" s="51"/>
      <c r="AI73" s="51"/>
      <c r="AK73" s="44"/>
      <c r="AL73" s="44"/>
      <c r="AQ73" s="44"/>
    </row>
    <row r="74" spans="1:43" ht="13" x14ac:dyDescent="0.3">
      <c r="A74" s="2" t="s">
        <v>96</v>
      </c>
      <c r="G74" s="64">
        <f>AVERAGE(G15,G24,G27,G30,G33,G36,G39,G48)</f>
        <v>0.38391192500000004</v>
      </c>
      <c r="H74" s="64">
        <f t="shared" ref="H74:AA74" si="8">AVERAGE(H15,H24,H27,H30,H33,H36,H39,H48)</f>
        <v>0.41194143750000001</v>
      </c>
      <c r="I74" s="64">
        <f t="shared" si="8"/>
        <v>0.41780974999999998</v>
      </c>
      <c r="J74" s="64">
        <f t="shared" si="8"/>
        <v>0.39885145</v>
      </c>
      <c r="K74" s="64">
        <f t="shared" si="8"/>
        <v>0.36591146249999995</v>
      </c>
      <c r="L74" s="64">
        <f t="shared" si="8"/>
        <v>0.40188152500000002</v>
      </c>
      <c r="M74" s="64">
        <f t="shared" si="8"/>
        <v>0.39309557500000003</v>
      </c>
      <c r="N74" s="64">
        <f t="shared" si="8"/>
        <v>0.49112484999999995</v>
      </c>
      <c r="O74" s="64">
        <f t="shared" si="8"/>
        <v>0.35238202499999993</v>
      </c>
      <c r="P74" s="64">
        <f t="shared" si="8"/>
        <v>0.43660102500000003</v>
      </c>
      <c r="Q74" s="64">
        <f t="shared" si="8"/>
        <v>0.40915352500000002</v>
      </c>
      <c r="R74" s="64">
        <f t="shared" si="8"/>
        <v>0.41380006250000001</v>
      </c>
      <c r="S74" s="64">
        <f t="shared" si="8"/>
        <v>0.40891365000000002</v>
      </c>
      <c r="T74" s="64">
        <f t="shared" si="8"/>
        <v>0.46937812499999998</v>
      </c>
      <c r="U74" s="64">
        <f t="shared" si="8"/>
        <v>0.48366818749999996</v>
      </c>
      <c r="V74" s="64">
        <f t="shared" si="8"/>
        <v>0.34936847499999996</v>
      </c>
      <c r="W74" s="64">
        <f t="shared" si="8"/>
        <v>0.37911636249999997</v>
      </c>
      <c r="X74" s="64">
        <f t="shared" si="8"/>
        <v>0.41259515000000002</v>
      </c>
      <c r="Y74" s="64">
        <f t="shared" si="8"/>
        <v>0.41807137499999997</v>
      </c>
      <c r="Z74" s="64">
        <f t="shared" si="8"/>
        <v>0.38765826250000002</v>
      </c>
      <c r="AA74" s="64">
        <f t="shared" si="8"/>
        <v>0.45488845</v>
      </c>
      <c r="AB74" s="64">
        <f t="shared" ref="AB74:AD74" si="9">AVERAGE(AB15,AB24,AB27,AB30,AB33,AB36,AB39,AB48)</f>
        <v>0.36959028750000006</v>
      </c>
      <c r="AC74" s="64">
        <f t="shared" si="9"/>
        <v>0.4190131875</v>
      </c>
      <c r="AD74" s="64">
        <f t="shared" si="9"/>
        <v>0.42609304999999997</v>
      </c>
      <c r="AE74" s="64">
        <f t="shared" ref="AE74:AH74" si="10">AVERAGE(AE15,AE24,AE27,AE30,AE33,AE36,AE39,AE48)</f>
        <v>0.39831114999999995</v>
      </c>
      <c r="AF74" s="64">
        <f t="shared" ref="AF74:AG74" si="11">AVERAGE(AF15,AF24,AF27,AF30,AF33,AF36,AF39,AF48)</f>
        <v>0.3475719625</v>
      </c>
      <c r="AG74" s="64">
        <f t="shared" si="11"/>
        <v>0.43541368749999998</v>
      </c>
      <c r="AH74" s="64">
        <f t="shared" si="10"/>
        <v>0.36822176249999994</v>
      </c>
      <c r="AI74" s="64"/>
      <c r="AJ74" s="21">
        <f>(reproductie!AH74-AVERAGE(reproductie!X74:AG74))/STDEV(reproductie!X74:AG74)</f>
        <v>-1.0162646679974672</v>
      </c>
      <c r="AK74" s="44"/>
      <c r="AL74" s="44"/>
      <c r="AQ74" s="44"/>
    </row>
    <row r="75" spans="1:43" ht="13" x14ac:dyDescent="0.3">
      <c r="A75" s="2" t="s">
        <v>90</v>
      </c>
      <c r="G75" s="66">
        <f>STDEV(G15,G24,G27,G30,G33,G36,G39,G48)</f>
        <v>0.11352587413571975</v>
      </c>
      <c r="H75" s="66">
        <f t="shared" ref="H75:AA75" si="12">STDEV(H15,H24,H27,H30,H33,H36,H39,H48)</f>
        <v>0.17665519773530539</v>
      </c>
      <c r="I75" s="66">
        <f t="shared" si="12"/>
        <v>8.3852070834893516E-2</v>
      </c>
      <c r="J75" s="66">
        <f t="shared" si="12"/>
        <v>0.13260541915345278</v>
      </c>
      <c r="K75" s="66">
        <f t="shared" si="12"/>
        <v>9.4227772345644945E-2</v>
      </c>
      <c r="L75" s="66">
        <f t="shared" si="12"/>
        <v>0.14831209425502265</v>
      </c>
      <c r="M75" s="66">
        <f t="shared" si="12"/>
        <v>0.14999005988949257</v>
      </c>
      <c r="N75" s="66">
        <f t="shared" si="12"/>
        <v>9.4129871785816818E-2</v>
      </c>
      <c r="O75" s="66">
        <f t="shared" si="12"/>
        <v>0.10327568588174579</v>
      </c>
      <c r="P75" s="66">
        <f t="shared" si="12"/>
        <v>5.9652872511166903E-2</v>
      </c>
      <c r="Q75" s="66">
        <f t="shared" si="12"/>
        <v>9.8691133034428682E-2</v>
      </c>
      <c r="R75" s="66">
        <f t="shared" si="12"/>
        <v>0.12949125140891007</v>
      </c>
      <c r="S75" s="66">
        <f t="shared" si="12"/>
        <v>7.3677548749360014E-2</v>
      </c>
      <c r="T75" s="66">
        <f t="shared" si="12"/>
        <v>7.0982132481768115E-2</v>
      </c>
      <c r="U75" s="66">
        <f t="shared" si="12"/>
        <v>7.9559080178290068E-2</v>
      </c>
      <c r="V75" s="66">
        <f t="shared" si="12"/>
        <v>0.10324485353630752</v>
      </c>
      <c r="W75" s="66">
        <f t="shared" si="12"/>
        <v>9.1203286685011487E-2</v>
      </c>
      <c r="X75" s="66">
        <f t="shared" si="12"/>
        <v>0.11399720156546438</v>
      </c>
      <c r="Y75" s="66">
        <f t="shared" si="12"/>
        <v>6.2671274611072386E-2</v>
      </c>
      <c r="Z75" s="66">
        <f t="shared" si="12"/>
        <v>8.2488642538593226E-2</v>
      </c>
      <c r="AA75" s="66">
        <f t="shared" si="12"/>
        <v>0.10719216994398421</v>
      </c>
      <c r="AB75" s="66">
        <f t="shared" ref="AB75:AD75" si="13">STDEV(AB15,AB24,AB27,AB30,AB33,AB36,AB39,AB48)</f>
        <v>9.4770356339829817E-2</v>
      </c>
      <c r="AC75" s="66">
        <f t="shared" si="13"/>
        <v>5.9466320040397362E-2</v>
      </c>
      <c r="AD75" s="66">
        <f t="shared" si="13"/>
        <v>0.1141751668714225</v>
      </c>
      <c r="AE75" s="66">
        <f t="shared" ref="AE75:AH75" si="14">STDEV(AE15,AE24,AE27,AE30,AE33,AE36,AE39,AE48)</f>
        <v>8.1900245890334206E-2</v>
      </c>
      <c r="AF75" s="66">
        <f t="shared" ref="AF75:AG75" si="15">STDEV(AF15,AF24,AF27,AF30,AF33,AF36,AF39,AF48)</f>
        <v>0.12817364491976105</v>
      </c>
      <c r="AG75" s="66">
        <f t="shared" si="15"/>
        <v>7.671051721756926E-2</v>
      </c>
      <c r="AH75" s="66">
        <f t="shared" si="14"/>
        <v>8.5801374686056461E-2</v>
      </c>
      <c r="AI75" s="66"/>
      <c r="AK75" s="44"/>
      <c r="AL75" s="44"/>
      <c r="AQ75" s="44"/>
    </row>
    <row r="76" spans="1:43" ht="13" x14ac:dyDescent="0.3">
      <c r="A76" s="2" t="s">
        <v>89</v>
      </c>
      <c r="G76" s="64">
        <f>AVERAGE(G12,G21,G42,G45,G63)</f>
        <v>0.40879219999999999</v>
      </c>
      <c r="H76" s="64">
        <f t="shared" ref="H76:AA76" si="16">AVERAGE(H12,H21,H42,H45,H63)</f>
        <v>0.41716545999999999</v>
      </c>
      <c r="I76" s="64">
        <f t="shared" si="16"/>
        <v>0.38261121999999997</v>
      </c>
      <c r="J76" s="64">
        <f t="shared" si="16"/>
        <v>0.38200584000000004</v>
      </c>
      <c r="K76" s="64">
        <f t="shared" si="16"/>
        <v>0.32795743999999999</v>
      </c>
      <c r="L76" s="64">
        <f t="shared" si="16"/>
        <v>0.52574552000000008</v>
      </c>
      <c r="M76" s="64">
        <f t="shared" si="16"/>
        <v>0.36779545999999996</v>
      </c>
      <c r="N76" s="64">
        <f t="shared" si="16"/>
        <v>0.41320692000000003</v>
      </c>
      <c r="O76" s="64">
        <f t="shared" si="16"/>
        <v>0.30157561999999999</v>
      </c>
      <c r="P76" s="64">
        <f t="shared" si="16"/>
        <v>0.28447910000000004</v>
      </c>
      <c r="Q76" s="64">
        <f t="shared" si="16"/>
        <v>0.35743364</v>
      </c>
      <c r="R76" s="64">
        <f t="shared" si="16"/>
        <v>0.44586693999999999</v>
      </c>
      <c r="S76" s="64">
        <f t="shared" si="16"/>
        <v>0.29166391999999997</v>
      </c>
      <c r="T76" s="64">
        <f t="shared" si="16"/>
        <v>0.29501134000000001</v>
      </c>
      <c r="U76" s="64">
        <f t="shared" si="16"/>
        <v>0.43166146000000005</v>
      </c>
      <c r="V76" s="64">
        <f t="shared" si="16"/>
        <v>0.35632812000000003</v>
      </c>
      <c r="W76" s="64">
        <f t="shared" si="16"/>
        <v>0.32374336000000004</v>
      </c>
      <c r="X76" s="64">
        <f t="shared" si="16"/>
        <v>0.38578456</v>
      </c>
      <c r="Y76" s="64">
        <f t="shared" si="16"/>
        <v>0.4808171</v>
      </c>
      <c r="Z76" s="64">
        <f t="shared" si="16"/>
        <v>0.37102690000000005</v>
      </c>
      <c r="AA76" s="64">
        <f t="shared" si="16"/>
        <v>0.41358758000000001</v>
      </c>
      <c r="AB76" s="64">
        <f t="shared" ref="AB76:AD76" si="17">AVERAGE(AB12,AB21,AB42,AB45,AB63)</f>
        <v>0.33729643999999998</v>
      </c>
      <c r="AC76" s="64">
        <f t="shared" si="17"/>
        <v>0.41711328000000003</v>
      </c>
      <c r="AD76" s="64">
        <f t="shared" si="17"/>
        <v>0.35537763999999999</v>
      </c>
      <c r="AE76" s="64">
        <f t="shared" ref="AE76:AH76" si="18">AVERAGE(AE12,AE21,AE42,AE45,AE63)</f>
        <v>0.39329829999999999</v>
      </c>
      <c r="AF76" s="64">
        <f t="shared" ref="AF76:AG76" si="19">AVERAGE(AF12,AF21,AF42,AF45,AF63)</f>
        <v>0.38039312000000003</v>
      </c>
      <c r="AG76" s="64">
        <f t="shared" si="19"/>
        <v>0.41624874000000001</v>
      </c>
      <c r="AH76" s="64">
        <f t="shared" si="18"/>
        <v>0.37476999999999999</v>
      </c>
      <c r="AI76" s="64"/>
      <c r="AJ76" s="21">
        <f>(reproductie!AH76-AVERAGE(reproductie!X76:AG76))/STDEV(reproductie!X76:AG76)</f>
        <v>-0.28612203812997161</v>
      </c>
      <c r="AK76" s="44"/>
      <c r="AL76" s="44"/>
      <c r="AQ76" s="44"/>
    </row>
    <row r="77" spans="1:43" ht="13" x14ac:dyDescent="0.3">
      <c r="A77" s="2" t="s">
        <v>88</v>
      </c>
      <c r="G77" s="66">
        <f>STDEV(G12,G21,G42,G45,G63)</f>
        <v>2.0252954239320244E-2</v>
      </c>
      <c r="H77" s="66">
        <f t="shared" ref="H77:AA77" si="20">STDEV(H12,H21,H42,H45,H63)</f>
        <v>0.12449461306334901</v>
      </c>
      <c r="I77" s="66">
        <f t="shared" si="20"/>
        <v>0.18120406401967648</v>
      </c>
      <c r="J77" s="66">
        <f t="shared" si="20"/>
        <v>3.9342124293789742E-2</v>
      </c>
      <c r="K77" s="66">
        <f t="shared" si="20"/>
        <v>0.11497998096324426</v>
      </c>
      <c r="L77" s="66">
        <f t="shared" si="20"/>
        <v>0.1589459688845925</v>
      </c>
      <c r="M77" s="66">
        <f t="shared" si="20"/>
        <v>9.2763542626200943E-2</v>
      </c>
      <c r="N77" s="66">
        <f t="shared" si="20"/>
        <v>0.12811805985553723</v>
      </c>
      <c r="O77" s="66">
        <f t="shared" si="20"/>
        <v>0.16095811463749507</v>
      </c>
      <c r="P77" s="66">
        <f t="shared" si="20"/>
        <v>9.2292770060200188E-2</v>
      </c>
      <c r="Q77" s="66">
        <f t="shared" si="20"/>
        <v>0.171780389321913</v>
      </c>
      <c r="R77" s="66">
        <f t="shared" si="20"/>
        <v>7.2218650352751768E-2</v>
      </c>
      <c r="S77" s="66">
        <f t="shared" si="20"/>
        <v>8.2961929280013919E-2</v>
      </c>
      <c r="T77" s="66">
        <f t="shared" si="20"/>
        <v>8.3373684382381574E-2</v>
      </c>
      <c r="U77" s="66">
        <f t="shared" si="20"/>
        <v>0.12218816446613386</v>
      </c>
      <c r="V77" s="66">
        <f t="shared" si="20"/>
        <v>0.10216681044488969</v>
      </c>
      <c r="W77" s="66">
        <f t="shared" si="20"/>
        <v>9.4772016117248406E-2</v>
      </c>
      <c r="X77" s="66">
        <f t="shared" si="20"/>
        <v>8.6669000695363929E-2</v>
      </c>
      <c r="Y77" s="66">
        <f t="shared" si="20"/>
        <v>0.11363615485238408</v>
      </c>
      <c r="Z77" s="66">
        <f t="shared" si="20"/>
        <v>4.5080079300007458E-2</v>
      </c>
      <c r="AA77" s="66">
        <f t="shared" si="20"/>
        <v>0.11550798837797759</v>
      </c>
      <c r="AB77" s="66">
        <f t="shared" ref="AB77:AD77" si="21">STDEV(AB12,AB21,AB42,AB45,AB63)</f>
        <v>0.13118881045915468</v>
      </c>
      <c r="AC77" s="66">
        <f t="shared" si="21"/>
        <v>7.1221037692783706E-2</v>
      </c>
      <c r="AD77" s="66">
        <f t="shared" si="21"/>
        <v>7.4125783727816225E-2</v>
      </c>
      <c r="AE77" s="66">
        <f t="shared" ref="AE77:AH77" si="22">STDEV(AE12,AE21,AE42,AE45,AE63)</f>
        <v>9.8495753253249441E-2</v>
      </c>
      <c r="AF77" s="66">
        <f t="shared" ref="AF77:AG77" si="23">STDEV(AF12,AF21,AF42,AF45,AF63)</f>
        <v>0.12402353909027511</v>
      </c>
      <c r="AG77" s="66">
        <f t="shared" si="23"/>
        <v>9.7187296895751868E-2</v>
      </c>
      <c r="AH77" s="66">
        <f t="shared" si="22"/>
        <v>9.9030096828716635E-2</v>
      </c>
      <c r="AI77" s="66"/>
      <c r="AK77" s="44"/>
      <c r="AL77" s="44"/>
      <c r="AQ77" s="44"/>
    </row>
    <row r="78" spans="1:43" ht="13" x14ac:dyDescent="0.3">
      <c r="A78" s="2" t="s">
        <v>97</v>
      </c>
      <c r="G78" s="64">
        <f>AVERAGE(G3,G6,G9,G18,G51,G54,G57,G60)</f>
        <v>0.28670709999999999</v>
      </c>
      <c r="H78" s="64">
        <f t="shared" ref="H78:AA78" si="24">AVERAGE(H3,H6,H9,H18,H51,H54,H57,H60)</f>
        <v>0.38676218571428572</v>
      </c>
      <c r="I78" s="64">
        <f t="shared" si="24"/>
        <v>0.46680452</v>
      </c>
      <c r="J78" s="64">
        <f t="shared" si="24"/>
        <v>0.34368198750000001</v>
      </c>
      <c r="K78" s="64">
        <f t="shared" si="24"/>
        <v>0.37834015714285713</v>
      </c>
      <c r="L78" s="64">
        <f t="shared" si="24"/>
        <v>0.36742257500000003</v>
      </c>
      <c r="M78" s="64">
        <f t="shared" si="24"/>
        <v>0.44686764285714281</v>
      </c>
      <c r="N78" s="64">
        <f t="shared" si="24"/>
        <v>0.48289650000000001</v>
      </c>
      <c r="O78" s="64">
        <f t="shared" si="24"/>
        <v>0.33421589999999995</v>
      </c>
      <c r="P78" s="64">
        <f t="shared" si="24"/>
        <v>0.36350025714285711</v>
      </c>
      <c r="Q78" s="64">
        <f t="shared" si="24"/>
        <v>0.40764432857142857</v>
      </c>
      <c r="R78" s="64">
        <f t="shared" si="24"/>
        <v>0.47415554999999998</v>
      </c>
      <c r="S78" s="64">
        <f t="shared" si="24"/>
        <v>0.32735014285714292</v>
      </c>
      <c r="T78" s="64">
        <f t="shared" si="24"/>
        <v>0.39256935714285712</v>
      </c>
      <c r="U78" s="64">
        <f t="shared" si="24"/>
        <v>0.39683738571428567</v>
      </c>
      <c r="V78" s="64">
        <f t="shared" si="24"/>
        <v>0.40313941250000007</v>
      </c>
      <c r="W78" s="64">
        <f t="shared" si="24"/>
        <v>0.44921211250000004</v>
      </c>
      <c r="X78" s="64">
        <f t="shared" si="24"/>
        <v>0.45137992857142856</v>
      </c>
      <c r="Y78" s="64">
        <f t="shared" si="24"/>
        <v>0.42068748749999996</v>
      </c>
      <c r="Z78" s="64">
        <f t="shared" si="24"/>
        <v>0.41871039999999998</v>
      </c>
      <c r="AA78" s="64">
        <f t="shared" si="24"/>
        <v>0.53243256249999993</v>
      </c>
      <c r="AB78" s="64">
        <f t="shared" ref="AB78:AD78" si="25">AVERAGE(AB3,AB6,AB9,AB18,AB51,AB54,AB57,AB60)</f>
        <v>0.40842604999999998</v>
      </c>
      <c r="AC78" s="64">
        <f t="shared" si="25"/>
        <v>0.47830641428571424</v>
      </c>
      <c r="AD78" s="64">
        <f t="shared" si="25"/>
        <v>0.52645461250000003</v>
      </c>
      <c r="AE78" s="64">
        <f t="shared" ref="AE78:AH78" si="26">AVERAGE(AE3,AE6,AE9,AE18,AE51,AE54,AE57,AE60)</f>
        <v>0.36224411249999999</v>
      </c>
      <c r="AF78" s="64">
        <f t="shared" ref="AF78:AG78" si="27">AVERAGE(AF3,AF6,AF9,AF18,AF51,AF54,AF57,AF60)</f>
        <v>0.46141345</v>
      </c>
      <c r="AG78" s="64">
        <f t="shared" si="27"/>
        <v>0.47390421428571433</v>
      </c>
      <c r="AH78" s="64">
        <f t="shared" si="26"/>
        <v>0.37576391428571437</v>
      </c>
      <c r="AI78" s="64"/>
      <c r="AJ78" s="21">
        <f>(reproductie!AH78-AVERAGE(reproductie!X78:AG78))/STDEV(reproductie!X78:AG78)</f>
        <v>-0.4476901708067772</v>
      </c>
      <c r="AK78" s="44"/>
      <c r="AL78" s="44"/>
      <c r="AQ78" s="44"/>
    </row>
    <row r="79" spans="1:43" ht="13" x14ac:dyDescent="0.3">
      <c r="A79" s="2" t="s">
        <v>90</v>
      </c>
      <c r="G79" s="66">
        <f>STDEV(G3,G6,G9,G18,G51,G54,G57,G60)</f>
        <v>9.8472511604580718E-2</v>
      </c>
      <c r="H79" s="66">
        <f t="shared" ref="H79:AA79" si="28">STDEV(H3,H6,H9,H18,H51,H54,H57,H60)</f>
        <v>0.11669378638530016</v>
      </c>
      <c r="I79" s="66">
        <f t="shared" si="28"/>
        <v>0.12724788917918059</v>
      </c>
      <c r="J79" s="66">
        <f t="shared" si="28"/>
        <v>0.13275022117062493</v>
      </c>
      <c r="K79" s="66">
        <f t="shared" si="28"/>
        <v>0.12971891345637629</v>
      </c>
      <c r="L79" s="66">
        <f t="shared" si="28"/>
        <v>0.15880250584001443</v>
      </c>
      <c r="M79" s="66">
        <f t="shared" si="28"/>
        <v>9.2234771269748925E-2</v>
      </c>
      <c r="N79" s="66">
        <f t="shared" si="28"/>
        <v>0.14637064506931913</v>
      </c>
      <c r="O79" s="66">
        <f t="shared" si="28"/>
        <v>0.1561098942619483</v>
      </c>
      <c r="P79" s="66">
        <f t="shared" si="28"/>
        <v>0.10153900021707372</v>
      </c>
      <c r="Q79" s="66">
        <f t="shared" si="28"/>
        <v>0.11267772554232879</v>
      </c>
      <c r="R79" s="66">
        <f t="shared" si="28"/>
        <v>0.10074470189868184</v>
      </c>
      <c r="S79" s="66">
        <f t="shared" si="28"/>
        <v>7.3801790654763041E-2</v>
      </c>
      <c r="T79" s="66">
        <f t="shared" si="28"/>
        <v>0.17098358832636404</v>
      </c>
      <c r="U79" s="66">
        <f t="shared" si="28"/>
        <v>0.11946044861533926</v>
      </c>
      <c r="V79" s="66">
        <f t="shared" si="28"/>
        <v>8.7310532902940496E-2</v>
      </c>
      <c r="W79" s="66">
        <f t="shared" si="28"/>
        <v>0.10560388144723286</v>
      </c>
      <c r="X79" s="66">
        <f t="shared" si="28"/>
        <v>0.10716363895897257</v>
      </c>
      <c r="Y79" s="66">
        <f t="shared" si="28"/>
        <v>7.4096297177070267E-2</v>
      </c>
      <c r="Z79" s="66">
        <f t="shared" si="28"/>
        <v>0.16825430767434851</v>
      </c>
      <c r="AA79" s="66">
        <f t="shared" si="28"/>
        <v>0.16573400128543309</v>
      </c>
      <c r="AB79" s="66">
        <f t="shared" ref="AB79:AD79" si="29">STDEV(AB3,AB6,AB9,AB18,AB51,AB54,AB57,AB60)</f>
        <v>0.12931636447659228</v>
      </c>
      <c r="AC79" s="66">
        <f t="shared" si="29"/>
        <v>0.10902905194328462</v>
      </c>
      <c r="AD79" s="66">
        <f t="shared" si="29"/>
        <v>0.14786212988200895</v>
      </c>
      <c r="AE79" s="66">
        <f t="shared" ref="AE79:AH79" si="30">STDEV(AE3,AE6,AE9,AE18,AE51,AE54,AE57,AE60)</f>
        <v>0.12571742358817981</v>
      </c>
      <c r="AF79" s="66">
        <f t="shared" ref="AF79:AG79" si="31">STDEV(AF3,AF6,AF9,AF18,AF51,AF54,AF57,AF60)</f>
        <v>0.10766104817733683</v>
      </c>
      <c r="AG79" s="66">
        <f t="shared" si="31"/>
        <v>6.3406453921779057E-2</v>
      </c>
      <c r="AH79" s="66">
        <f t="shared" si="30"/>
        <v>0.10114342109205471</v>
      </c>
      <c r="AI79" s="66"/>
      <c r="AK79" s="44"/>
      <c r="AL79" s="44"/>
      <c r="AQ79" s="44"/>
    </row>
    <row r="80" spans="1:43" ht="13" x14ac:dyDescent="0.3">
      <c r="A80" s="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  <c r="AC80" s="12"/>
      <c r="AD80" s="12"/>
      <c r="AE80" s="12"/>
      <c r="AF80" s="12"/>
      <c r="AG80" s="12"/>
      <c r="AH80" s="12"/>
      <c r="AI80" s="12"/>
      <c r="AK80" s="44"/>
      <c r="AL80" s="44"/>
      <c r="AQ80" s="44"/>
    </row>
    <row r="81" spans="1:43" ht="13" x14ac:dyDescent="0.3">
      <c r="A81" s="2" t="s">
        <v>98</v>
      </c>
      <c r="G81" s="64">
        <f>AVERAGE(G15,G24,G27,G30,G51,G63)</f>
        <v>0.3608509333333334</v>
      </c>
      <c r="H81" s="64">
        <f t="shared" ref="H81:AA81" si="32">AVERAGE(H15,H24,H27,H30,H51,H63)</f>
        <v>0.40359823333333339</v>
      </c>
      <c r="I81" s="64">
        <f t="shared" si="32"/>
        <v>0.4384208</v>
      </c>
      <c r="J81" s="64">
        <f t="shared" si="32"/>
        <v>0.41388924999999999</v>
      </c>
      <c r="K81" s="64">
        <f t="shared" si="32"/>
        <v>0.36260338333333331</v>
      </c>
      <c r="L81" s="64">
        <f t="shared" si="32"/>
        <v>0.39671336666666662</v>
      </c>
      <c r="M81" s="64">
        <f t="shared" si="32"/>
        <v>0.44756303333333336</v>
      </c>
      <c r="N81" s="64">
        <f t="shared" si="32"/>
        <v>0.42569898333333328</v>
      </c>
      <c r="O81" s="64">
        <f t="shared" si="32"/>
        <v>0.33622596666666665</v>
      </c>
      <c r="P81" s="64">
        <f t="shared" si="32"/>
        <v>0.43298062000000004</v>
      </c>
      <c r="Q81" s="64">
        <f t="shared" si="32"/>
        <v>0.40251893333333338</v>
      </c>
      <c r="R81" s="64">
        <f t="shared" si="32"/>
        <v>0.41405593333333335</v>
      </c>
      <c r="S81" s="64">
        <f t="shared" si="32"/>
        <v>0.37924811666666663</v>
      </c>
      <c r="T81" s="64">
        <f t="shared" si="32"/>
        <v>0.39675544999999995</v>
      </c>
      <c r="U81" s="64">
        <f t="shared" si="32"/>
        <v>0.48657851999999996</v>
      </c>
      <c r="V81" s="64">
        <f t="shared" si="32"/>
        <v>0.33421201666666667</v>
      </c>
      <c r="W81" s="64">
        <f t="shared" si="32"/>
        <v>0.40994924999999999</v>
      </c>
      <c r="X81" s="64">
        <f t="shared" si="32"/>
        <v>0.40462759999999998</v>
      </c>
      <c r="Y81" s="64">
        <f t="shared" si="32"/>
        <v>0.39695986666666672</v>
      </c>
      <c r="Z81" s="64">
        <f t="shared" si="32"/>
        <v>0.37194381666666665</v>
      </c>
      <c r="AA81" s="64">
        <f t="shared" si="32"/>
        <v>0.47269824999999993</v>
      </c>
      <c r="AB81" s="64">
        <f t="shared" ref="AB81:AD81" si="33">AVERAGE(AB15,AB24,AB27,AB30,AB51,AB63)</f>
        <v>0.33973493333333343</v>
      </c>
      <c r="AC81" s="64">
        <f t="shared" si="33"/>
        <v>0.45255663333333335</v>
      </c>
      <c r="AD81" s="64">
        <f t="shared" si="33"/>
        <v>0.46013608333333328</v>
      </c>
      <c r="AE81" s="64">
        <f t="shared" ref="AE81:AH81" si="34">AVERAGE(AE15,AE24,AE27,AE30,AE51,AE63)</f>
        <v>0.40434431666666665</v>
      </c>
      <c r="AF81" s="64">
        <f t="shared" ref="AF81:AG81" si="35">AVERAGE(AF15,AF24,AF27,AF30,AF51,AF63)</f>
        <v>0.3469704666666667</v>
      </c>
      <c r="AG81" s="64">
        <f t="shared" si="35"/>
        <v>0.42847208333333331</v>
      </c>
      <c r="AH81" s="64">
        <f t="shared" si="34"/>
        <v>0.38933348333333334</v>
      </c>
      <c r="AI81" s="64"/>
      <c r="AJ81" s="21">
        <f>(reproductie!AH81-AVERAGE(reproductie!X81:AG81))/STDEV(reproductie!X81:AG81)</f>
        <v>-1.4939926389343781</v>
      </c>
      <c r="AK81" s="44"/>
      <c r="AL81" s="44"/>
      <c r="AQ81" s="44"/>
    </row>
    <row r="82" spans="1:43" ht="13" x14ac:dyDescent="0.3">
      <c r="A82" s="2" t="s">
        <v>90</v>
      </c>
      <c r="G82" s="66">
        <f>STDEV(G15,G24,G27,G30,G51,G63)</f>
        <v>0.12722952913134061</v>
      </c>
      <c r="H82" s="66">
        <f t="shared" ref="H82:AA82" si="36">STDEV(H15,H24,H27,H30,H51,H63)</f>
        <v>0.18749343682591829</v>
      </c>
      <c r="I82" s="66">
        <f t="shared" si="36"/>
        <v>0.10401347909345217</v>
      </c>
      <c r="J82" s="66">
        <f t="shared" si="36"/>
        <v>0.13842065332424577</v>
      </c>
      <c r="K82" s="66">
        <f t="shared" si="36"/>
        <v>0.12067245448882552</v>
      </c>
      <c r="L82" s="66">
        <f t="shared" si="36"/>
        <v>0.21491212881107186</v>
      </c>
      <c r="M82" s="66">
        <f t="shared" si="36"/>
        <v>0.12332378369593863</v>
      </c>
      <c r="N82" s="66">
        <f t="shared" si="36"/>
        <v>8.8907830556446285E-2</v>
      </c>
      <c r="O82" s="66">
        <f t="shared" si="36"/>
        <v>0.12610849174277966</v>
      </c>
      <c r="P82" s="66">
        <f t="shared" si="36"/>
        <v>5.6291138659978847E-2</v>
      </c>
      <c r="Q82" s="66">
        <f t="shared" si="36"/>
        <v>0.12437426289509673</v>
      </c>
      <c r="R82" s="66">
        <f t="shared" si="36"/>
        <v>7.2542023248394844E-2</v>
      </c>
      <c r="S82" s="66">
        <f t="shared" si="36"/>
        <v>0.11260984504090991</v>
      </c>
      <c r="T82" s="66">
        <f t="shared" si="36"/>
        <v>0.13278259940894005</v>
      </c>
      <c r="U82" s="66">
        <f t="shared" si="36"/>
        <v>9.0735381312181923E-2</v>
      </c>
      <c r="V82" s="66">
        <f t="shared" si="36"/>
        <v>0.10929861911335229</v>
      </c>
      <c r="W82" s="66">
        <f t="shared" si="36"/>
        <v>0.10469396455732766</v>
      </c>
      <c r="X82" s="66">
        <f t="shared" si="36"/>
        <v>0.11192042647595668</v>
      </c>
      <c r="Y82" s="66">
        <f t="shared" si="36"/>
        <v>6.9479389704506123E-2</v>
      </c>
      <c r="Z82" s="66">
        <f t="shared" si="36"/>
        <v>0.12155211072996508</v>
      </c>
      <c r="AA82" s="66">
        <f t="shared" si="36"/>
        <v>8.4516702460301366E-2</v>
      </c>
      <c r="AB82" s="66">
        <f t="shared" ref="AB82:AD82" si="37">STDEV(AB15,AB24,AB27,AB30,AB51,AB63)</f>
        <v>0.12226703980323807</v>
      </c>
      <c r="AC82" s="66">
        <f t="shared" si="37"/>
        <v>8.54193932700687E-2</v>
      </c>
      <c r="AD82" s="66">
        <f t="shared" si="37"/>
        <v>0.1285990134782444</v>
      </c>
      <c r="AE82" s="66">
        <f t="shared" ref="AE82:AH82" si="38">STDEV(AE15,AE24,AE27,AE30,AE51,AE63)</f>
        <v>0.16441671068056826</v>
      </c>
      <c r="AF82" s="66">
        <f t="shared" ref="AF82:AG82" si="39">STDEV(AF15,AF24,AF27,AF30,AF51,AF63)</f>
        <v>7.3774823268176207E-2</v>
      </c>
      <c r="AG82" s="66">
        <f t="shared" si="39"/>
        <v>8.192873061868898E-2</v>
      </c>
      <c r="AH82" s="66">
        <f t="shared" si="38"/>
        <v>6.8808680333905942E-2</v>
      </c>
      <c r="AI82" s="66"/>
      <c r="AK82" s="44"/>
      <c r="AL82" s="44"/>
      <c r="AQ82" s="44"/>
    </row>
    <row r="83" spans="1:43" ht="13" x14ac:dyDescent="0.3">
      <c r="A83" s="2" t="s">
        <v>99</v>
      </c>
      <c r="G83" s="64">
        <f>AVERAGE(G9,G33,G36,G39,G48)</f>
        <v>0.33356038000000005</v>
      </c>
      <c r="H83" s="64">
        <f t="shared" ref="H83:AA83" si="40">AVERAGE(H9,H33,H36,H39,H48)</f>
        <v>0.38692756</v>
      </c>
      <c r="I83" s="64">
        <f t="shared" si="40"/>
        <v>0.45788908</v>
      </c>
      <c r="J83" s="64">
        <f t="shared" si="40"/>
        <v>0.34213685999999999</v>
      </c>
      <c r="K83" s="64">
        <f t="shared" si="40"/>
        <v>0.36851316000000001</v>
      </c>
      <c r="L83" s="64">
        <f t="shared" si="40"/>
        <v>0.37328008000000001</v>
      </c>
      <c r="M83" s="64">
        <f t="shared" si="40"/>
        <v>0.36770164</v>
      </c>
      <c r="N83" s="64">
        <f t="shared" si="40"/>
        <v>0.54443971999999996</v>
      </c>
      <c r="O83" s="64">
        <f t="shared" si="40"/>
        <v>0.34908901999999997</v>
      </c>
      <c r="P83" s="64">
        <f t="shared" si="40"/>
        <v>0.42695658000000003</v>
      </c>
      <c r="Q83" s="64">
        <f t="shared" si="40"/>
        <v>0.40322912000000005</v>
      </c>
      <c r="R83" s="64">
        <f t="shared" si="40"/>
        <v>0.43737694000000005</v>
      </c>
      <c r="S83" s="64">
        <f t="shared" si="40"/>
        <v>0.39581676000000005</v>
      </c>
      <c r="T83" s="64">
        <f t="shared" si="40"/>
        <v>0.45786017999999995</v>
      </c>
      <c r="U83" s="64">
        <f t="shared" si="40"/>
        <v>0.45579860000000005</v>
      </c>
      <c r="V83" s="64">
        <f t="shared" si="40"/>
        <v>0.37382413999999997</v>
      </c>
      <c r="W83" s="64">
        <f t="shared" si="40"/>
        <v>0.38376763999999997</v>
      </c>
      <c r="X83" s="64">
        <f t="shared" si="40"/>
        <v>0.41852608000000008</v>
      </c>
      <c r="Y83" s="64">
        <f t="shared" si="40"/>
        <v>0.43930603999999995</v>
      </c>
      <c r="Z83" s="64">
        <f t="shared" si="40"/>
        <v>0.39557254000000003</v>
      </c>
      <c r="AA83" s="64">
        <f t="shared" si="40"/>
        <v>0.47703488000000005</v>
      </c>
      <c r="AB83" s="64">
        <f t="shared" ref="AB83:AD83" si="41">AVERAGE(AB9,AB33,AB36,AB39,AB48)</f>
        <v>0.38922024000000005</v>
      </c>
      <c r="AC83" s="64">
        <f t="shared" si="41"/>
        <v>0.41370404</v>
      </c>
      <c r="AD83" s="64">
        <f t="shared" si="41"/>
        <v>0.41673067999999996</v>
      </c>
      <c r="AE83" s="64">
        <f t="shared" ref="AE83:AH83" si="42">AVERAGE(AE9,AE33,AE36,AE39,AE48)</f>
        <v>0.36582574000000001</v>
      </c>
      <c r="AF83" s="64">
        <f t="shared" ref="AF83:AG83" si="43">AVERAGE(AF9,AF33,AF36,AF39,AF48)</f>
        <v>0.35760979999999998</v>
      </c>
      <c r="AG83" s="64">
        <f t="shared" si="43"/>
        <v>0.46291098000000003</v>
      </c>
      <c r="AH83" s="64">
        <f t="shared" si="42"/>
        <v>0.35493406</v>
      </c>
      <c r="AI83" s="64"/>
      <c r="AJ83" s="21">
        <f>(reproductie!AH83-AVERAGE(reproductie!X83:AG83))/STDEV(reproductie!X83:AG83)</f>
        <v>-0.48432543499912889</v>
      </c>
      <c r="AK83" s="44"/>
      <c r="AL83" s="44"/>
      <c r="AQ83" s="44"/>
    </row>
    <row r="84" spans="1:43" ht="13" x14ac:dyDescent="0.3">
      <c r="A84" s="2" t="s">
        <v>90</v>
      </c>
      <c r="G84" s="66">
        <f>STDEV(G9,G33,G36,G39,G48)</f>
        <v>0.13565224895027339</v>
      </c>
      <c r="H84" s="66">
        <f t="shared" ref="H84:AA84" si="44">STDEV(H9,H33,H36,H39,H48)</f>
        <v>0.12326531959652333</v>
      </c>
      <c r="I84" s="66">
        <f t="shared" si="44"/>
        <v>8.6773354215058399E-2</v>
      </c>
      <c r="J84" s="66">
        <f t="shared" si="44"/>
        <v>9.7727211514106946E-2</v>
      </c>
      <c r="K84" s="66">
        <f t="shared" si="44"/>
        <v>0.10798861949785719</v>
      </c>
      <c r="L84" s="66">
        <f t="shared" si="44"/>
        <v>5.5997686815412243E-2</v>
      </c>
      <c r="M84" s="66">
        <f t="shared" si="44"/>
        <v>0.1368696040894507</v>
      </c>
      <c r="N84" s="66">
        <f t="shared" si="44"/>
        <v>0.10401498491290578</v>
      </c>
      <c r="O84" s="66">
        <f t="shared" si="44"/>
        <v>0.105563879589171</v>
      </c>
      <c r="P84" s="66">
        <f t="shared" si="44"/>
        <v>6.0667480446668587E-2</v>
      </c>
      <c r="Q84" s="66">
        <f t="shared" si="44"/>
        <v>9.0997857236431695E-2</v>
      </c>
      <c r="R84" s="66">
        <f t="shared" si="44"/>
        <v>0.15488348648586775</v>
      </c>
      <c r="S84" s="66">
        <f t="shared" si="44"/>
        <v>3.6611478443829594E-2</v>
      </c>
      <c r="T84" s="66">
        <f t="shared" si="44"/>
        <v>7.7213750320212479E-2</v>
      </c>
      <c r="U84" s="66">
        <f t="shared" si="44"/>
        <v>7.528015341207113E-2</v>
      </c>
      <c r="V84" s="66">
        <f t="shared" si="44"/>
        <v>7.9769061448396197E-2</v>
      </c>
      <c r="W84" s="66">
        <f t="shared" si="44"/>
        <v>9.6307472453429063E-2</v>
      </c>
      <c r="X84" s="66">
        <f t="shared" si="44"/>
        <v>0.10147853391819833</v>
      </c>
      <c r="Y84" s="66">
        <f t="shared" si="44"/>
        <v>5.3095713228169514E-2</v>
      </c>
      <c r="Z84" s="66">
        <f t="shared" si="44"/>
        <v>7.2230147698055969E-2</v>
      </c>
      <c r="AA84" s="66">
        <f t="shared" si="44"/>
        <v>0.12435967543459149</v>
      </c>
      <c r="AB84" s="66">
        <f t="shared" ref="AB84:AD84" si="45">STDEV(AB9,AB33,AB36,AB39,AB48)</f>
        <v>8.7978073587303418E-2</v>
      </c>
      <c r="AC84" s="66">
        <f t="shared" si="45"/>
        <v>7.3777350580262718E-2</v>
      </c>
      <c r="AD84" s="66">
        <f t="shared" si="45"/>
        <v>0.13383693527967919</v>
      </c>
      <c r="AE84" s="66">
        <f t="shared" ref="AE84:AH84" si="46">STDEV(AE9,AE33,AE36,AE39,AE48)</f>
        <v>5.4380857722345577E-2</v>
      </c>
      <c r="AF84" s="66">
        <f t="shared" ref="AF84:AG84" si="47">STDEV(AF9,AF33,AF36,AF39,AF48)</f>
        <v>0.1587553336322752</v>
      </c>
      <c r="AG84" s="66">
        <f t="shared" si="47"/>
        <v>8.7960959266523447E-2</v>
      </c>
      <c r="AH84" s="66">
        <f t="shared" si="46"/>
        <v>8.1532047718385028E-2</v>
      </c>
      <c r="AI84" s="66"/>
      <c r="AK84" s="44"/>
      <c r="AL84" s="44"/>
      <c r="AQ84" s="44"/>
    </row>
    <row r="85" spans="1:43" ht="13" x14ac:dyDescent="0.3">
      <c r="A85" s="2" t="s">
        <v>100</v>
      </c>
      <c r="G85" s="64">
        <f>AVERAGE(G3,G6,G12,G18,G21,G42,G45,G54,G57,G60)</f>
        <v>0.35760056999999995</v>
      </c>
      <c r="H85" s="64">
        <f t="shared" ref="H85:AA85" si="48">AVERAGE(H3,H6,H12,H18,H21,H42,H45,H54,H57,H60)</f>
        <v>0.41471854444444445</v>
      </c>
      <c r="I85" s="64">
        <f t="shared" si="48"/>
        <v>0.38136950000000003</v>
      </c>
      <c r="J85" s="64">
        <f t="shared" si="48"/>
        <v>0.36562769000000001</v>
      </c>
      <c r="K85" s="64">
        <f t="shared" si="48"/>
        <v>0.35525265555555552</v>
      </c>
      <c r="L85" s="64">
        <f t="shared" si="48"/>
        <v>0.45364798000000006</v>
      </c>
      <c r="M85" s="64">
        <f t="shared" si="48"/>
        <v>0.39865877777777775</v>
      </c>
      <c r="N85" s="64">
        <f t="shared" si="48"/>
        <v>0.45818129000000002</v>
      </c>
      <c r="O85" s="64">
        <f t="shared" si="48"/>
        <v>0.32262718888888892</v>
      </c>
      <c r="P85" s="64">
        <f t="shared" si="48"/>
        <v>0.31600195000000009</v>
      </c>
      <c r="Q85" s="64">
        <f t="shared" si="48"/>
        <v>0.38696083333333331</v>
      </c>
      <c r="R85" s="64">
        <f t="shared" si="48"/>
        <v>0.46617593000000002</v>
      </c>
      <c r="S85" s="64">
        <f t="shared" si="48"/>
        <v>0.30738969999999999</v>
      </c>
      <c r="T85" s="64">
        <f t="shared" si="48"/>
        <v>0.36758151111111109</v>
      </c>
      <c r="U85" s="64">
        <f t="shared" si="48"/>
        <v>0.40936289000000003</v>
      </c>
      <c r="V85" s="64">
        <f t="shared" si="48"/>
        <v>0.39273109</v>
      </c>
      <c r="W85" s="64">
        <f t="shared" si="48"/>
        <v>0.38668109000000001</v>
      </c>
      <c r="X85" s="64">
        <f t="shared" si="48"/>
        <v>0.42988305555555556</v>
      </c>
      <c r="Y85" s="64">
        <f t="shared" si="48"/>
        <v>0.45358670000000006</v>
      </c>
      <c r="Z85" s="64">
        <f t="shared" si="48"/>
        <v>0.40965581999999995</v>
      </c>
      <c r="AA85" s="64">
        <f t="shared" si="48"/>
        <v>0.47451420999999999</v>
      </c>
      <c r="AB85" s="64">
        <f t="shared" ref="AB85:AD85" si="49">AVERAGE(AB3,AB6,AB12,AB18,AB21,AB42,AB45,AB54,AB57,AB60)</f>
        <v>0.39261020999999996</v>
      </c>
      <c r="AC85" s="64">
        <f t="shared" si="49"/>
        <v>0.44466186666666668</v>
      </c>
      <c r="AD85" s="64">
        <f t="shared" si="49"/>
        <v>0.45527996000000004</v>
      </c>
      <c r="AE85" s="64">
        <f t="shared" ref="AE85:AH85" si="50">AVERAGE(AE3,AE6,AE12,AE18,AE21,AE42,AE45,AE54,AE57,AE60)</f>
        <v>0.37957390000000002</v>
      </c>
      <c r="AF85" s="64">
        <f t="shared" ref="AF85:AG85" si="51">AVERAGE(AF3,AF6,AF12,AF18,AF21,AF42,AF45,AF54,AF57,AF60)</f>
        <v>0.45039771000000001</v>
      </c>
      <c r="AG85" s="64">
        <f t="shared" si="51"/>
        <v>0.44405503333333335</v>
      </c>
      <c r="AH85" s="64">
        <f t="shared" si="50"/>
        <v>0.37103336666666675</v>
      </c>
      <c r="AI85" s="64"/>
      <c r="AJ85" s="21">
        <f>(reproductie!AH85-AVERAGE(reproductie!X85:AG85))/STDEV(reproductie!X85:AG85)</f>
        <v>-0.35186040787467776</v>
      </c>
      <c r="AK85" s="44"/>
      <c r="AL85" s="44"/>
      <c r="AQ85" s="44"/>
    </row>
    <row r="86" spans="1:43" ht="13" x14ac:dyDescent="0.3">
      <c r="A86" s="2" t="s">
        <v>90</v>
      </c>
      <c r="G86" s="66">
        <f>STDEV(G3,G6,G12,G18,G21,G42,G45,G54,G57,G60)</f>
        <v>8.2386483582348513E-2</v>
      </c>
      <c r="H86" s="66">
        <f t="shared" ref="H86:AA86" si="52">STDEV(H3,H6,H12,H18,H21,H42,H45,H54,H57,H60)</f>
        <v>0.12577870687027193</v>
      </c>
      <c r="I86" s="66">
        <f t="shared" si="52"/>
        <v>0.16301057393619181</v>
      </c>
      <c r="J86" s="66">
        <f t="shared" si="52"/>
        <v>0.11349284519683232</v>
      </c>
      <c r="K86" s="66">
        <f t="shared" si="52"/>
        <v>0.11385415609980074</v>
      </c>
      <c r="L86" s="66">
        <f t="shared" si="52"/>
        <v>0.16439852191421753</v>
      </c>
      <c r="M86" s="66">
        <f t="shared" si="52"/>
        <v>0.10845708313175986</v>
      </c>
      <c r="N86" s="66">
        <f t="shared" si="52"/>
        <v>0.13944345772188996</v>
      </c>
      <c r="O86" s="66">
        <f t="shared" si="52"/>
        <v>0.16048725204471417</v>
      </c>
      <c r="P86" s="66">
        <f t="shared" si="52"/>
        <v>0.10571692889390183</v>
      </c>
      <c r="Q86" s="66">
        <f t="shared" si="52"/>
        <v>0.14161674327914059</v>
      </c>
      <c r="R86" s="66">
        <f t="shared" si="52"/>
        <v>0.10060308878538525</v>
      </c>
      <c r="S86" s="66">
        <f t="shared" si="52"/>
        <v>7.5702503032809468E-2</v>
      </c>
      <c r="T86" s="66">
        <f t="shared" si="52"/>
        <v>0.15581547715221875</v>
      </c>
      <c r="U86" s="66">
        <f t="shared" si="52"/>
        <v>0.12526150124814378</v>
      </c>
      <c r="V86" s="66">
        <f t="shared" si="52"/>
        <v>9.70384230634838E-2</v>
      </c>
      <c r="W86" s="66">
        <f t="shared" si="52"/>
        <v>0.1195210640494288</v>
      </c>
      <c r="X86" s="66">
        <f t="shared" si="52"/>
        <v>0.1100980387065445</v>
      </c>
      <c r="Y86" s="66">
        <f t="shared" si="52"/>
        <v>9.6817454090169952E-2</v>
      </c>
      <c r="Z86" s="66">
        <f t="shared" si="52"/>
        <v>0.13401734648139835</v>
      </c>
      <c r="AA86" s="66">
        <f t="shared" si="52"/>
        <v>0.17541174056801631</v>
      </c>
      <c r="AB86" s="66">
        <f t="shared" ref="AB86:AD86" si="53">STDEV(AB3,AB6,AB12,AB18,AB21,AB42,AB45,AB54,AB57,AB60)</f>
        <v>0.12813647284075647</v>
      </c>
      <c r="AC86" s="66">
        <f t="shared" si="53"/>
        <v>9.3493281697456229E-2</v>
      </c>
      <c r="AD86" s="66">
        <f t="shared" si="53"/>
        <v>0.14966898230226588</v>
      </c>
      <c r="AE86" s="66">
        <f t="shared" ref="AE86:AH86" si="54">STDEV(AE3,AE6,AE12,AE18,AE21,AE42,AE45,AE54,AE57,AE60)</f>
        <v>7.5222971384825102E-2</v>
      </c>
      <c r="AF86" s="66">
        <f t="shared" ref="AF86:AG86" si="55">STDEV(AF3,AF6,AF12,AF18,AF21,AF42,AF45,AF54,AF57,AF60)</f>
        <v>0.12131882201650374</v>
      </c>
      <c r="AG86" s="66">
        <f t="shared" si="55"/>
        <v>7.5870461616840648E-2</v>
      </c>
      <c r="AH86" s="66">
        <f t="shared" si="54"/>
        <v>0.11116555523675012</v>
      </c>
      <c r="AI86" s="66"/>
      <c r="AK86" s="44"/>
      <c r="AL86" s="44"/>
      <c r="AQ86" s="44"/>
    </row>
    <row r="87" spans="1:43" ht="12.5" x14ac:dyDescent="0.25">
      <c r="A87" s="16"/>
      <c r="E87" s="11"/>
      <c r="F87" s="11"/>
      <c r="G87" s="15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K87" s="44"/>
      <c r="AL87" s="44"/>
      <c r="AQ87" s="44"/>
    </row>
    <row r="88" spans="1:43" ht="12.5" x14ac:dyDescent="0.25">
      <c r="A88" s="16"/>
      <c r="E88" s="11"/>
      <c r="F88" s="11"/>
      <c r="G88" s="15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K88" s="44"/>
      <c r="AL88" s="44"/>
      <c r="AQ88" s="44"/>
    </row>
    <row r="89" spans="1:43" ht="12.5" x14ac:dyDescent="0.25">
      <c r="A89" s="86" t="s">
        <v>94</v>
      </c>
      <c r="E89" s="11"/>
      <c r="F89" s="11"/>
      <c r="G89" s="15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K89" s="44"/>
      <c r="AL89" s="44"/>
      <c r="AQ89" s="44"/>
    </row>
    <row r="90" spans="1:43" x14ac:dyDescent="0.25">
      <c r="A90" s="31" t="s">
        <v>78</v>
      </c>
      <c r="B90" s="17" t="s">
        <v>69</v>
      </c>
      <c r="C90" s="18" t="s">
        <v>57</v>
      </c>
      <c r="D90" s="18" t="s">
        <v>61</v>
      </c>
      <c r="E90" s="19"/>
      <c r="F90" s="19">
        <v>0.48472549999999998</v>
      </c>
      <c r="G90" s="20"/>
      <c r="H90" s="20">
        <v>0.1394754</v>
      </c>
      <c r="I90" s="20"/>
      <c r="J90" s="20">
        <v>0.1243631</v>
      </c>
      <c r="K90" s="20"/>
      <c r="L90" s="20"/>
      <c r="M90" s="20"/>
      <c r="N90" s="20">
        <v>0.64182499999999998</v>
      </c>
      <c r="O90" s="20">
        <v>0.32757160000000002</v>
      </c>
      <c r="P90" s="20">
        <v>0.39294079999999998</v>
      </c>
      <c r="Q90" s="20">
        <v>0.71696459999999995</v>
      </c>
      <c r="R90" s="20">
        <v>0.24387829999999999</v>
      </c>
      <c r="S90" s="20">
        <v>0.25469570000000002</v>
      </c>
      <c r="T90" s="20">
        <v>0.44080799999999998</v>
      </c>
      <c r="U90" s="20">
        <v>0.44043019999999999</v>
      </c>
      <c r="V90" s="20">
        <v>0.2184536</v>
      </c>
      <c r="W90" s="20">
        <v>0.43725799999999998</v>
      </c>
      <c r="X90" s="20">
        <v>0.17791950000000001</v>
      </c>
      <c r="Y90" s="20"/>
      <c r="Z90" s="20">
        <v>0.2471758</v>
      </c>
      <c r="AA90" s="20">
        <v>0.68588709999999997</v>
      </c>
      <c r="AB90" s="20">
        <v>0.52153349999999998</v>
      </c>
      <c r="AC90" s="29">
        <v>0.16298399999999999</v>
      </c>
      <c r="AD90" s="20">
        <v>0.26227089999999997</v>
      </c>
      <c r="AE90" s="20">
        <v>0.1395981</v>
      </c>
      <c r="AF90" s="20">
        <v>0.15795020000000001</v>
      </c>
      <c r="AG90" s="20">
        <v>0.35481679999999999</v>
      </c>
      <c r="AH90" s="20">
        <v>0.40874080000000002</v>
      </c>
      <c r="AI90" s="20"/>
      <c r="AJ90" s="21">
        <f>(reproductie!AH90-AVERAGE(reproductie!X90:AG90))/STDEV(reproductie!X90:AG90)</f>
        <v>-1.4426961977625175</v>
      </c>
      <c r="AK90" s="21">
        <f>AVERAGE(G90:AH90)</f>
        <v>0.34079731818181819</v>
      </c>
      <c r="AL90" s="21">
        <f>STDEV(G90:AH90)</f>
        <v>0.18086480694393076</v>
      </c>
      <c r="AM90" s="81">
        <v>0.32800000000000001</v>
      </c>
      <c r="AN90" s="81">
        <v>0.42199999999999999</v>
      </c>
      <c r="AO90" s="77">
        <v>11220</v>
      </c>
    </row>
    <row r="91" spans="1:43" x14ac:dyDescent="0.25">
      <c r="A91" s="151" t="s">
        <v>151</v>
      </c>
      <c r="B91" s="27"/>
      <c r="C91" s="18"/>
      <c r="D91" s="18"/>
      <c r="E91" s="19"/>
      <c r="F91" s="19">
        <v>6.3226000000000004E-2</v>
      </c>
      <c r="G91" s="20"/>
      <c r="H91" s="20">
        <v>1.58902E-2</v>
      </c>
      <c r="I91" s="20"/>
      <c r="J91" s="20">
        <v>1.4387E-2</v>
      </c>
      <c r="K91" s="20"/>
      <c r="L91" s="20"/>
      <c r="M91" s="20"/>
      <c r="N91" s="20">
        <v>7.6879799999999998E-2</v>
      </c>
      <c r="O91" s="20">
        <v>7.6100200000000007E-2</v>
      </c>
      <c r="P91" s="20">
        <v>0.11275250000000001</v>
      </c>
      <c r="Q91" s="20">
        <v>0.1175781</v>
      </c>
      <c r="R91" s="20">
        <v>4.5862800000000002E-2</v>
      </c>
      <c r="S91" s="20">
        <v>4.8817600000000003E-2</v>
      </c>
      <c r="T91" s="20">
        <v>9.6223400000000001E-2</v>
      </c>
      <c r="U91" s="20">
        <v>0.1189714</v>
      </c>
      <c r="V91" s="20">
        <v>4.3446800000000001E-2</v>
      </c>
      <c r="W91" s="20">
        <v>0.12683269999999999</v>
      </c>
      <c r="X91" s="20">
        <v>4.9247699999999998E-2</v>
      </c>
      <c r="Y91" s="20"/>
      <c r="Z91" s="20">
        <v>6.5493399999999993E-2</v>
      </c>
      <c r="AA91" s="20">
        <v>0.16710330000000001</v>
      </c>
      <c r="AB91" s="20">
        <v>0.1635605</v>
      </c>
      <c r="AC91" s="29">
        <v>3.5091999999999998E-2</v>
      </c>
      <c r="AD91" s="20">
        <v>4.9426299999999999E-2</v>
      </c>
      <c r="AE91" s="20">
        <v>1.6388400000000001E-2</v>
      </c>
      <c r="AF91" s="20">
        <v>3.3727399999999998E-2</v>
      </c>
      <c r="AG91" s="20">
        <v>6.1718299999999997E-2</v>
      </c>
      <c r="AH91" s="20">
        <v>8.6912900000000001E-2</v>
      </c>
      <c r="AI91" s="20"/>
      <c r="AK91" s="28"/>
      <c r="AL91" s="28"/>
      <c r="AO91" s="74"/>
    </row>
    <row r="92" spans="1:43" x14ac:dyDescent="0.25">
      <c r="B92" s="27"/>
      <c r="C92" s="18"/>
      <c r="D92" s="18"/>
      <c r="E92" s="19"/>
      <c r="F92" s="19">
        <v>0.92913599999999996</v>
      </c>
      <c r="G92" s="20"/>
      <c r="H92" s="20">
        <v>0.61933570000000004</v>
      </c>
      <c r="I92" s="20"/>
      <c r="J92" s="20">
        <v>0.58016469999999998</v>
      </c>
      <c r="K92" s="20"/>
      <c r="L92" s="20"/>
      <c r="M92" s="20"/>
      <c r="N92" s="20">
        <v>0.97471920000000001</v>
      </c>
      <c r="O92" s="20">
        <v>0.74234160000000005</v>
      </c>
      <c r="P92" s="20">
        <v>0.76727610000000002</v>
      </c>
      <c r="Q92" s="20">
        <v>0.97965720000000001</v>
      </c>
      <c r="R92" s="20">
        <v>0.68397209999999997</v>
      </c>
      <c r="S92" s="20">
        <v>0.69469669999999994</v>
      </c>
      <c r="T92" s="20">
        <v>0.85372780000000004</v>
      </c>
      <c r="U92" s="20">
        <v>0.82103479999999995</v>
      </c>
      <c r="V92" s="20">
        <v>0.63236999999999999</v>
      </c>
      <c r="W92" s="20">
        <v>0.80606829999999996</v>
      </c>
      <c r="X92" s="20">
        <v>0.47486509999999998</v>
      </c>
      <c r="Y92" s="20"/>
      <c r="Z92" s="20">
        <v>0.60601819999999995</v>
      </c>
      <c r="AA92" s="20">
        <v>0.95962060000000005</v>
      </c>
      <c r="AB92" s="20">
        <v>0.85867709999999997</v>
      </c>
      <c r="AC92" s="29">
        <v>0.51041820000000004</v>
      </c>
      <c r="AD92" s="20">
        <v>0.70851549999999996</v>
      </c>
      <c r="AE92" s="20">
        <v>0.61239529999999998</v>
      </c>
      <c r="AF92" s="20">
        <v>0.5020038</v>
      </c>
      <c r="AG92" s="20">
        <v>0.82136220000000004</v>
      </c>
      <c r="AH92" s="20">
        <v>0.83390759999999997</v>
      </c>
      <c r="AI92" s="20"/>
      <c r="AK92" s="28"/>
      <c r="AL92" s="28"/>
      <c r="AO92" s="74"/>
    </row>
    <row r="93" spans="1:43" s="136" customFormat="1" x14ac:dyDescent="0.25">
      <c r="A93" s="136" t="s">
        <v>32</v>
      </c>
      <c r="B93" s="101" t="s">
        <v>69</v>
      </c>
      <c r="C93" s="102" t="s">
        <v>57</v>
      </c>
      <c r="D93" s="102" t="s">
        <v>59</v>
      </c>
      <c r="E93" s="103"/>
      <c r="F93" s="103"/>
      <c r="G93" s="104"/>
      <c r="H93" s="104">
        <v>0.46393210000000001</v>
      </c>
      <c r="I93" s="104">
        <v>0.52074779999999998</v>
      </c>
      <c r="J93" s="104">
        <v>0.45395590000000002</v>
      </c>
      <c r="K93" s="104">
        <v>0.4960714</v>
      </c>
      <c r="L93" s="104">
        <v>0.38762649999999998</v>
      </c>
      <c r="M93" s="104"/>
      <c r="N93" s="104">
        <v>0.41870049999999998</v>
      </c>
      <c r="O93" s="104"/>
      <c r="P93" s="104">
        <v>0.56535939999999996</v>
      </c>
      <c r="Q93" s="104">
        <v>0.36936380000000002</v>
      </c>
      <c r="R93" s="104">
        <v>0.33565410000000001</v>
      </c>
      <c r="S93" s="104">
        <v>0.3348757</v>
      </c>
      <c r="T93" s="104">
        <v>0.47660530000000001</v>
      </c>
      <c r="U93" s="104"/>
      <c r="V93" s="104">
        <v>0.143234</v>
      </c>
      <c r="W93" s="104">
        <v>0.34079379999999998</v>
      </c>
      <c r="X93" s="104">
        <v>0.40155109999999999</v>
      </c>
      <c r="Y93" s="104"/>
      <c r="Z93" s="104">
        <v>0.1980005</v>
      </c>
      <c r="AA93" s="104">
        <v>0.37441410000000003</v>
      </c>
      <c r="AB93" s="104">
        <v>0.61315410000000004</v>
      </c>
      <c r="AC93" s="104">
        <v>0.32414159999999997</v>
      </c>
      <c r="AD93" s="104">
        <v>0.56568580000000002</v>
      </c>
      <c r="AE93" s="104">
        <v>0.36258950000000001</v>
      </c>
      <c r="AF93" s="104">
        <v>0.54210159999999996</v>
      </c>
      <c r="AG93" s="104">
        <v>0.63149489999999997</v>
      </c>
      <c r="AH93" s="104">
        <v>0.22336259999999999</v>
      </c>
      <c r="AI93" s="104"/>
      <c r="AJ93" s="21" t="e">
        <f>(reproductie!AH93-AVERAGE(reproductie!X93:AG93))/STDEV(reproductie!X93:AG93)</f>
        <v>#DIV/0!</v>
      </c>
      <c r="AK93" s="105">
        <f>AVERAGE(G93:AH93)</f>
        <v>0.41493113478260862</v>
      </c>
      <c r="AL93" s="105">
        <f>STDEV(G93:AH93)</f>
        <v>0.128741245705978</v>
      </c>
      <c r="AM93" s="130">
        <v>0.42099999999999999</v>
      </c>
      <c r="AN93" s="130">
        <v>0.35399999999999998</v>
      </c>
      <c r="AO93" s="137" t="s">
        <v>4</v>
      </c>
    </row>
    <row r="94" spans="1:43" s="90" customFormat="1" x14ac:dyDescent="0.25">
      <c r="A94" s="114" t="s">
        <v>130</v>
      </c>
      <c r="B94" s="115"/>
      <c r="C94" s="116"/>
      <c r="D94" s="116"/>
      <c r="E94" s="103"/>
      <c r="F94" s="103"/>
      <c r="G94" s="104"/>
      <c r="H94" s="104">
        <v>6.9856199999999993E-2</v>
      </c>
      <c r="I94" s="104">
        <v>0.13603789999999999</v>
      </c>
      <c r="J94" s="104">
        <v>0.14754919999999999</v>
      </c>
      <c r="K94" s="104">
        <v>0.1340237</v>
      </c>
      <c r="L94" s="104">
        <v>0.11866359999999999</v>
      </c>
      <c r="M94" s="104"/>
      <c r="N94" s="104">
        <v>0.138709</v>
      </c>
      <c r="O94" s="104"/>
      <c r="P94" s="104">
        <v>0.2318443</v>
      </c>
      <c r="Q94" s="104">
        <v>0.1419841</v>
      </c>
      <c r="R94" s="104">
        <v>0.1034646</v>
      </c>
      <c r="S94" s="104">
        <v>8.5778400000000005E-2</v>
      </c>
      <c r="T94" s="104">
        <v>0.1287857</v>
      </c>
      <c r="U94" s="104"/>
      <c r="V94" s="104">
        <v>3.23231E-2</v>
      </c>
      <c r="W94" s="104">
        <v>0.1056098</v>
      </c>
      <c r="X94" s="104">
        <v>0.12083919999999999</v>
      </c>
      <c r="Y94" s="104"/>
      <c r="Z94" s="104">
        <v>5.6751700000000002E-2</v>
      </c>
      <c r="AA94" s="104">
        <v>0.1147909</v>
      </c>
      <c r="AB94" s="104">
        <v>0.1496972</v>
      </c>
      <c r="AC94" s="104">
        <v>8.4160499999999999E-2</v>
      </c>
      <c r="AD94" s="104">
        <v>0.2134906</v>
      </c>
      <c r="AE94" s="104">
        <v>0.15554760000000001</v>
      </c>
      <c r="AF94" s="104">
        <v>0.25717580000000001</v>
      </c>
      <c r="AG94" s="104">
        <v>0.232484</v>
      </c>
      <c r="AH94" s="104">
        <v>6.3198799999999999E-2</v>
      </c>
      <c r="AI94" s="104"/>
      <c r="AJ94" s="13"/>
      <c r="AM94" s="126"/>
      <c r="AN94" s="126"/>
      <c r="AO94" s="118"/>
    </row>
    <row r="95" spans="1:43" s="90" customFormat="1" x14ac:dyDescent="0.25">
      <c r="A95" s="114"/>
      <c r="B95" s="115"/>
      <c r="C95" s="116"/>
      <c r="D95" s="116"/>
      <c r="E95" s="103"/>
      <c r="F95" s="103"/>
      <c r="G95" s="104"/>
      <c r="H95" s="104">
        <v>0.90886500000000003</v>
      </c>
      <c r="I95" s="104">
        <v>0.88232909999999998</v>
      </c>
      <c r="J95" s="104">
        <v>0.79972149999999997</v>
      </c>
      <c r="K95" s="104">
        <v>0.86228640000000001</v>
      </c>
      <c r="L95" s="104">
        <v>0.74848460000000006</v>
      </c>
      <c r="M95" s="104"/>
      <c r="N95" s="104">
        <v>0.76311490000000004</v>
      </c>
      <c r="O95" s="104"/>
      <c r="P95" s="104">
        <v>0.84861909999999996</v>
      </c>
      <c r="Q95" s="104">
        <v>0.67458879999999999</v>
      </c>
      <c r="R95" s="104">
        <v>0.68866039999999995</v>
      </c>
      <c r="S95" s="104">
        <v>0.72985299999999997</v>
      </c>
      <c r="T95" s="104">
        <v>0.84870040000000002</v>
      </c>
      <c r="U95" s="104"/>
      <c r="V95" s="104">
        <v>0.45555430000000002</v>
      </c>
      <c r="W95" s="104">
        <v>0.69357219999999997</v>
      </c>
      <c r="X95" s="104">
        <v>0.76611340000000006</v>
      </c>
      <c r="Y95" s="104"/>
      <c r="Z95" s="104">
        <v>0.50324159999999996</v>
      </c>
      <c r="AA95" s="104">
        <v>0.73420430000000003</v>
      </c>
      <c r="AB95" s="104">
        <v>0.93451200000000001</v>
      </c>
      <c r="AC95" s="104">
        <v>0.71453420000000001</v>
      </c>
      <c r="AD95" s="104">
        <v>0.86206550000000004</v>
      </c>
      <c r="AE95" s="104">
        <v>0.63725080000000001</v>
      </c>
      <c r="AF95" s="104">
        <v>0.80191590000000001</v>
      </c>
      <c r="AG95" s="104">
        <v>0.90649820000000003</v>
      </c>
      <c r="AH95" s="104">
        <v>0.5507822</v>
      </c>
      <c r="AI95" s="104"/>
      <c r="AJ95" s="13"/>
      <c r="AM95" s="126"/>
      <c r="AN95" s="126"/>
      <c r="AO95" s="118"/>
    </row>
    <row r="96" spans="1:43" x14ac:dyDescent="0.25">
      <c r="A96" s="14" t="s">
        <v>110</v>
      </c>
      <c r="C96" s="41" t="s">
        <v>59</v>
      </c>
      <c r="D96" s="41" t="s">
        <v>60</v>
      </c>
      <c r="AB96" s="13">
        <v>0.65772209999999998</v>
      </c>
      <c r="AC96" s="13">
        <v>0.4801416</v>
      </c>
      <c r="AD96" s="13">
        <v>0.72813870000000003</v>
      </c>
      <c r="AE96" s="13">
        <v>0.52265099999999998</v>
      </c>
      <c r="AF96" s="13">
        <v>0.5438868</v>
      </c>
      <c r="AG96" s="13">
        <v>0.41734539999999998</v>
      </c>
      <c r="AH96" s="13">
        <v>0.36036230000000002</v>
      </c>
      <c r="AJ96" s="21">
        <f>(reproductie!AH96-AVERAGE(reproductie!X96:AG96))/STDEV(reproductie!X96:AG96)</f>
        <v>-2.3114263622665745E-2</v>
      </c>
      <c r="AK96" s="105">
        <f>AVERAGE(G96:AH96)</f>
        <v>0.53003541428571421</v>
      </c>
      <c r="AL96" s="105">
        <f>STDEV(G96:AH96)</f>
        <v>0.12895256861545931</v>
      </c>
      <c r="AO96" s="12">
        <v>12200</v>
      </c>
    </row>
    <row r="97" spans="1:41" x14ac:dyDescent="0.25">
      <c r="A97" s="151" t="s">
        <v>126</v>
      </c>
      <c r="AB97" s="13">
        <v>0.17833189999999999</v>
      </c>
      <c r="AC97" s="13">
        <v>0.18605569999999999</v>
      </c>
      <c r="AD97" s="13">
        <v>0.44418079999999999</v>
      </c>
      <c r="AE97" s="13">
        <v>0.33283449999999998</v>
      </c>
      <c r="AF97" s="13">
        <v>0.36136289999999999</v>
      </c>
      <c r="AG97" s="13">
        <v>0.26904309999999998</v>
      </c>
      <c r="AH97" s="13">
        <v>0.2385785</v>
      </c>
    </row>
    <row r="98" spans="1:41" x14ac:dyDescent="0.25">
      <c r="AB98" s="13">
        <v>0.94448620000000005</v>
      </c>
      <c r="AC98" s="13">
        <v>0.7886647</v>
      </c>
      <c r="AD98" s="13">
        <v>0.89976449999999997</v>
      </c>
      <c r="AE98" s="13">
        <v>0.70614310000000002</v>
      </c>
      <c r="AF98" s="13">
        <v>0.71533820000000004</v>
      </c>
      <c r="AG98" s="13">
        <v>0.5822756</v>
      </c>
      <c r="AH98" s="13">
        <v>0.50322599999999995</v>
      </c>
    </row>
    <row r="99" spans="1:41" s="119" customFormat="1" x14ac:dyDescent="0.25">
      <c r="A99" s="89" t="s">
        <v>66</v>
      </c>
      <c r="B99" s="101" t="s">
        <v>86</v>
      </c>
      <c r="C99" s="102" t="s">
        <v>57</v>
      </c>
      <c r="D99" s="102" t="s">
        <v>59</v>
      </c>
      <c r="E99" s="103"/>
      <c r="F99" s="103"/>
      <c r="G99" s="104"/>
      <c r="H99" s="104"/>
      <c r="I99" s="104">
        <v>0.26282990000000001</v>
      </c>
      <c r="J99" s="104">
        <v>0.27326030000000001</v>
      </c>
      <c r="K99" s="104">
        <v>0.1243297</v>
      </c>
      <c r="L99" s="104"/>
      <c r="M99" s="104">
        <v>0.25891069999999999</v>
      </c>
      <c r="N99" s="104">
        <v>0.15792700000000001</v>
      </c>
      <c r="O99" s="104">
        <v>0.51414859999999996</v>
      </c>
      <c r="P99" s="104">
        <v>0.2001674</v>
      </c>
      <c r="Q99" s="104">
        <v>0.1970085</v>
      </c>
      <c r="R99" s="104">
        <v>0.23350879999999999</v>
      </c>
      <c r="S99" s="104"/>
      <c r="T99" s="104"/>
      <c r="U99" s="104">
        <v>0.42348160000000001</v>
      </c>
      <c r="V99" s="104">
        <v>0.28791040000000001</v>
      </c>
      <c r="W99" s="104">
        <v>8.5047999999999999E-2</v>
      </c>
      <c r="X99" s="104">
        <v>9.9350300000000002E-2</v>
      </c>
      <c r="Y99" s="104"/>
      <c r="Z99" s="104">
        <v>0.20993870000000001</v>
      </c>
      <c r="AA99" s="104">
        <v>0.3358215</v>
      </c>
      <c r="AB99" s="104">
        <v>0.27579880000000001</v>
      </c>
      <c r="AC99" s="104"/>
      <c r="AD99" s="104">
        <v>0.14523849999999999</v>
      </c>
      <c r="AE99" s="104">
        <v>0.31989139999999999</v>
      </c>
      <c r="AF99" s="104">
        <v>0.25341710000000001</v>
      </c>
      <c r="AG99" s="104">
        <v>0.2784025</v>
      </c>
      <c r="AH99" s="104"/>
      <c r="AI99" s="104"/>
      <c r="AJ99" s="21">
        <f>(reproductie!AH99-AVERAGE(reproductie!X99:AG99))/STDEV(reproductie!X99:AG99)</f>
        <v>0.16172681066492681</v>
      </c>
      <c r="AK99" s="105">
        <f>AVERAGE(G99:AH99)</f>
        <v>0.24681948500000006</v>
      </c>
      <c r="AL99" s="105">
        <f>STDEV(G99:AH99)</f>
        <v>0.10461522445656324</v>
      </c>
      <c r="AM99" s="129">
        <v>0.52800000000000002</v>
      </c>
      <c r="AN99" s="129">
        <v>0.152</v>
      </c>
      <c r="AO99" s="120" t="s">
        <v>8</v>
      </c>
    </row>
    <row r="100" spans="1:41" s="114" customFormat="1" x14ac:dyDescent="0.25">
      <c r="A100" s="114" t="s">
        <v>152</v>
      </c>
      <c r="B100" s="115"/>
      <c r="C100" s="116"/>
      <c r="D100" s="116"/>
      <c r="E100" s="103"/>
      <c r="F100" s="103"/>
      <c r="G100" s="104"/>
      <c r="H100" s="104"/>
      <c r="I100" s="104">
        <v>2.2702699999999999E-2</v>
      </c>
      <c r="J100" s="104">
        <v>4.50558E-2</v>
      </c>
      <c r="K100" s="104">
        <v>1.37161E-2</v>
      </c>
      <c r="L100" s="104"/>
      <c r="M100" s="104">
        <v>2.13647E-2</v>
      </c>
      <c r="N100" s="104">
        <v>1.6926199999999999E-2</v>
      </c>
      <c r="O100" s="104">
        <v>7.2387699999999999E-2</v>
      </c>
      <c r="P100" s="104">
        <v>3.7351799999999998E-2</v>
      </c>
      <c r="Q100" s="104">
        <v>1.8880399999999999E-2</v>
      </c>
      <c r="R100" s="104">
        <v>2.12239E-2</v>
      </c>
      <c r="S100" s="104"/>
      <c r="T100" s="104"/>
      <c r="U100" s="104">
        <v>7.6278600000000002E-2</v>
      </c>
      <c r="V100" s="104">
        <v>6.3623700000000005E-2</v>
      </c>
      <c r="W100" s="104">
        <v>9.9904E-3</v>
      </c>
      <c r="X100" s="104">
        <v>1.1718599999999999E-2</v>
      </c>
      <c r="Y100" s="104"/>
      <c r="Z100" s="104">
        <v>3.93084E-2</v>
      </c>
      <c r="AA100" s="104">
        <v>4.8647000000000003E-2</v>
      </c>
      <c r="AB100" s="104">
        <v>2.1860500000000001E-2</v>
      </c>
      <c r="AC100" s="104"/>
      <c r="AD100" s="104">
        <v>1.5514399999999999E-2</v>
      </c>
      <c r="AE100" s="104">
        <v>5.0380399999999999E-2</v>
      </c>
      <c r="AF100" s="104">
        <v>4.2793999999999999E-2</v>
      </c>
      <c r="AG100" s="104">
        <v>2.1730800000000002E-2</v>
      </c>
      <c r="AH100" s="104"/>
      <c r="AI100" s="104"/>
      <c r="AJ100" s="13"/>
      <c r="AK100" s="90"/>
      <c r="AL100" s="90"/>
      <c r="AM100" s="128"/>
      <c r="AN100" s="128"/>
      <c r="AO100" s="118"/>
    </row>
    <row r="101" spans="1:41" s="114" customFormat="1" x14ac:dyDescent="0.25">
      <c r="B101" s="115"/>
      <c r="C101" s="116"/>
      <c r="D101" s="116"/>
      <c r="E101" s="103"/>
      <c r="F101" s="103"/>
      <c r="G101" s="104"/>
      <c r="H101" s="104"/>
      <c r="I101" s="104">
        <v>0.84549359999999996</v>
      </c>
      <c r="J101" s="104">
        <v>0.74978440000000002</v>
      </c>
      <c r="K101" s="104">
        <v>0.59176550000000006</v>
      </c>
      <c r="L101" s="104"/>
      <c r="M101" s="104">
        <v>0.84827620000000004</v>
      </c>
      <c r="N101" s="104">
        <v>0.67136269999999998</v>
      </c>
      <c r="O101" s="104">
        <v>0.93485629999999997</v>
      </c>
      <c r="P101" s="104">
        <v>0.61746690000000004</v>
      </c>
      <c r="Q101" s="104">
        <v>0.75774810000000004</v>
      </c>
      <c r="R101" s="104">
        <v>0.81060869999999996</v>
      </c>
      <c r="S101" s="104"/>
      <c r="T101" s="104"/>
      <c r="U101" s="104">
        <v>0.86726890000000001</v>
      </c>
      <c r="V101" s="104">
        <v>0.70639149999999995</v>
      </c>
      <c r="W101" s="104">
        <v>0.4612733</v>
      </c>
      <c r="X101" s="104">
        <v>0.50646559999999996</v>
      </c>
      <c r="Y101" s="104"/>
      <c r="Z101" s="104">
        <v>0.63312040000000003</v>
      </c>
      <c r="AA101" s="104">
        <v>0.83332150000000005</v>
      </c>
      <c r="AB101" s="104">
        <v>0.86647839999999998</v>
      </c>
      <c r="AC101" s="104"/>
      <c r="AD101" s="104">
        <v>0.64690429999999999</v>
      </c>
      <c r="AE101" s="104">
        <v>0.80657639999999997</v>
      </c>
      <c r="AF101" s="104">
        <v>0.72044699999999995</v>
      </c>
      <c r="AG101" s="104">
        <v>0.87014630000000004</v>
      </c>
      <c r="AH101" s="104"/>
      <c r="AI101" s="104"/>
      <c r="AJ101" s="13"/>
      <c r="AK101" s="90"/>
      <c r="AL101" s="90"/>
      <c r="AM101" s="128"/>
      <c r="AN101" s="128"/>
      <c r="AO101" s="118"/>
    </row>
    <row r="102" spans="1:41" x14ac:dyDescent="0.25">
      <c r="A102" s="14" t="s">
        <v>85</v>
      </c>
      <c r="C102" s="41" t="s">
        <v>57</v>
      </c>
      <c r="D102" s="41" t="s">
        <v>60</v>
      </c>
      <c r="G102" s="63"/>
      <c r="H102" s="63"/>
      <c r="I102" s="63"/>
      <c r="J102" s="63"/>
      <c r="K102" s="63"/>
      <c r="L102" s="63"/>
      <c r="M102" s="63"/>
      <c r="N102" s="63"/>
      <c r="O102" s="63"/>
      <c r="P102" s="63"/>
      <c r="Q102" s="63"/>
      <c r="R102" s="63"/>
      <c r="S102" s="63"/>
      <c r="T102" s="63"/>
      <c r="U102" s="63"/>
      <c r="V102" s="63"/>
      <c r="W102" s="63"/>
      <c r="X102" s="63"/>
      <c r="Y102" s="63"/>
      <c r="Z102" s="20"/>
      <c r="AA102" s="20"/>
      <c r="AB102" s="20">
        <v>0.31890439999999998</v>
      </c>
      <c r="AC102" s="63"/>
      <c r="AD102" s="63"/>
      <c r="AE102" s="63"/>
      <c r="AF102" s="63"/>
      <c r="AG102" s="63"/>
      <c r="AH102" s="63"/>
      <c r="AJ102" s="21">
        <f>(reproductie!AH102-AVERAGE(reproductie!X102:AG102))/STDEV(reproductie!X102:AG102)</f>
        <v>-0.85284588602488187</v>
      </c>
      <c r="AK102" s="105">
        <f>AVERAGE(G102:AG102)</f>
        <v>0.31890439999999998</v>
      </c>
      <c r="AL102" s="105" t="e">
        <f>STDEV(G102:AG102)</f>
        <v>#DIV/0!</v>
      </c>
      <c r="AO102" s="12">
        <v>11380</v>
      </c>
    </row>
    <row r="103" spans="1:41" x14ac:dyDescent="0.25">
      <c r="A103" s="151" t="s">
        <v>153</v>
      </c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  <c r="T103" s="63"/>
      <c r="U103" s="63"/>
      <c r="V103" s="63"/>
      <c r="W103" s="63"/>
      <c r="X103" s="63"/>
      <c r="Y103" s="63"/>
      <c r="Z103" s="20"/>
      <c r="AA103" s="20"/>
      <c r="AB103" s="20">
        <v>1.53191E-2</v>
      </c>
      <c r="AC103" s="63"/>
      <c r="AD103" s="63"/>
      <c r="AE103" s="63"/>
      <c r="AF103" s="63"/>
      <c r="AG103" s="63"/>
      <c r="AH103" s="63"/>
      <c r="AJ103" s="30"/>
    </row>
    <row r="104" spans="1:41" s="20" customFormat="1" x14ac:dyDescent="0.25">
      <c r="C104" s="133"/>
      <c r="D104" s="133"/>
      <c r="E104" s="39"/>
      <c r="F104" s="39"/>
      <c r="G104" s="63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3"/>
      <c r="S104" s="63"/>
      <c r="T104" s="63"/>
      <c r="U104" s="63"/>
      <c r="V104" s="63"/>
      <c r="W104" s="63"/>
      <c r="X104" s="63"/>
      <c r="Y104" s="63"/>
      <c r="AB104" s="20">
        <v>0.93373879999999998</v>
      </c>
      <c r="AJ104" s="30"/>
      <c r="AM104" s="81"/>
      <c r="AN104" s="81"/>
      <c r="AO104" s="61"/>
    </row>
    <row r="105" spans="1:41" s="114" customFormat="1" x14ac:dyDescent="0.25">
      <c r="A105" s="136" t="s">
        <v>38</v>
      </c>
      <c r="B105" s="101" t="s">
        <v>69</v>
      </c>
      <c r="C105" s="102" t="s">
        <v>57</v>
      </c>
      <c r="D105" s="102" t="s">
        <v>59</v>
      </c>
      <c r="E105" s="42"/>
      <c r="F105" s="42">
        <v>0.32941999999999999</v>
      </c>
      <c r="G105" s="63"/>
      <c r="H105" s="63">
        <v>0.68218860000000003</v>
      </c>
      <c r="I105" s="63">
        <v>0.63654920000000004</v>
      </c>
      <c r="J105" s="63"/>
      <c r="K105" s="63">
        <v>0.48054669999999999</v>
      </c>
      <c r="L105" s="63">
        <v>0.30739250000000001</v>
      </c>
      <c r="M105" s="63">
        <v>0.36140640000000002</v>
      </c>
      <c r="N105" s="63"/>
      <c r="O105" s="63">
        <v>0.28998269999999998</v>
      </c>
      <c r="P105" s="63">
        <v>0.19017819999999999</v>
      </c>
      <c r="Q105" s="63">
        <v>0.58226900000000004</v>
      </c>
      <c r="R105" s="63">
        <v>0.42163850000000003</v>
      </c>
      <c r="S105" s="63">
        <v>0.4136647</v>
      </c>
      <c r="T105" s="63">
        <v>0.1994437</v>
      </c>
      <c r="U105" s="63">
        <v>0.5036349</v>
      </c>
      <c r="V105" s="63">
        <v>0.1310249</v>
      </c>
      <c r="W105" s="63">
        <v>0.1114805</v>
      </c>
      <c r="X105" s="63"/>
      <c r="Y105" s="63">
        <v>0.2429327</v>
      </c>
      <c r="Z105" s="20"/>
      <c r="AA105" s="63">
        <v>0.32953749999999998</v>
      </c>
      <c r="AB105" s="20">
        <v>0.42277730000000002</v>
      </c>
      <c r="AC105" s="20">
        <v>0.33664889999999997</v>
      </c>
      <c r="AD105" s="63"/>
      <c r="AE105" s="63">
        <v>0.54157999999999995</v>
      </c>
      <c r="AF105" s="63">
        <v>0.52479929999999997</v>
      </c>
      <c r="AG105" s="63">
        <v>0.55598510000000001</v>
      </c>
      <c r="AH105" s="63">
        <v>0.52168599999999998</v>
      </c>
      <c r="AI105" s="104"/>
      <c r="AJ105" s="21">
        <f>(reproductie!AH105-AVERAGE(reproductie!X105:AG105))/STDEV(reproductie!X105:AG105)</f>
        <v>-0.9757393179779692</v>
      </c>
      <c r="AK105" s="105">
        <f>AVERAGE(G105:AH105)</f>
        <v>0.39942487727272719</v>
      </c>
      <c r="AL105" s="105">
        <f>STDEV(G105:AH105)</f>
        <v>0.16295163787743897</v>
      </c>
      <c r="AM105" s="138">
        <v>0.49</v>
      </c>
      <c r="AN105" s="138">
        <v>0.114</v>
      </c>
      <c r="AO105" s="137">
        <v>12590</v>
      </c>
    </row>
    <row r="106" spans="1:41" s="114" customFormat="1" x14ac:dyDescent="0.25">
      <c r="A106" s="114" t="s">
        <v>129</v>
      </c>
      <c r="B106" s="115"/>
      <c r="C106" s="116"/>
      <c r="D106" s="116"/>
      <c r="E106" s="42"/>
      <c r="F106" s="42">
        <v>2.3688299999999999E-2</v>
      </c>
      <c r="G106" s="63"/>
      <c r="H106" s="63">
        <v>6.7326899999999995E-2</v>
      </c>
      <c r="I106" s="63">
        <v>5.18821E-2</v>
      </c>
      <c r="J106" s="63"/>
      <c r="K106" s="63">
        <v>1.9626000000000001E-2</v>
      </c>
      <c r="L106" s="63">
        <v>2.25163E-2</v>
      </c>
      <c r="M106" s="63">
        <v>6.1722600000000002E-2</v>
      </c>
      <c r="N106" s="63"/>
      <c r="O106" s="63">
        <v>7.70343E-2</v>
      </c>
      <c r="P106" s="63">
        <v>3.7657799999999998E-2</v>
      </c>
      <c r="Q106" s="63">
        <v>0.102025</v>
      </c>
      <c r="R106" s="63">
        <v>0.10409980000000001</v>
      </c>
      <c r="S106" s="63">
        <v>8.2560400000000006E-2</v>
      </c>
      <c r="T106" s="63">
        <v>3.8645699999999998E-2</v>
      </c>
      <c r="U106" s="63">
        <v>8.6567099999999994E-2</v>
      </c>
      <c r="V106" s="63">
        <v>1.4618600000000001E-2</v>
      </c>
      <c r="W106" s="63">
        <v>1.2752899999999999E-2</v>
      </c>
      <c r="X106" s="63"/>
      <c r="Y106" s="63">
        <v>5.9970599999999999E-2</v>
      </c>
      <c r="Z106" s="20"/>
      <c r="AA106" s="63">
        <v>0.1152125</v>
      </c>
      <c r="AB106" s="20">
        <v>0.12681629999999999</v>
      </c>
      <c r="AC106" s="20">
        <v>9.8380400000000007E-2</v>
      </c>
      <c r="AD106" s="63"/>
      <c r="AE106" s="63">
        <v>0.18341550000000001</v>
      </c>
      <c r="AF106" s="63">
        <v>0.16824220000000001</v>
      </c>
      <c r="AG106" s="63">
        <v>0.15462989999999999</v>
      </c>
      <c r="AH106" s="63">
        <v>0.1066534</v>
      </c>
      <c r="AI106" s="104"/>
      <c r="AJ106" s="13"/>
      <c r="AM106" s="128"/>
      <c r="AN106" s="128"/>
      <c r="AO106" s="118"/>
    </row>
    <row r="107" spans="1:41" s="114" customFormat="1" x14ac:dyDescent="0.25">
      <c r="B107" s="115"/>
      <c r="C107" s="116"/>
      <c r="D107" s="116"/>
      <c r="E107" s="39"/>
      <c r="F107" s="39">
        <v>0.90864330000000004</v>
      </c>
      <c r="G107" s="63"/>
      <c r="H107" s="63">
        <v>0.98457459999999997</v>
      </c>
      <c r="I107" s="63">
        <v>0.98247320000000005</v>
      </c>
      <c r="J107" s="63"/>
      <c r="K107" s="63">
        <v>0.97714299999999998</v>
      </c>
      <c r="L107" s="63">
        <v>0.89530069999999995</v>
      </c>
      <c r="M107" s="63">
        <v>0.82960990000000001</v>
      </c>
      <c r="N107" s="63"/>
      <c r="O107" s="63">
        <v>0.66650169999999997</v>
      </c>
      <c r="P107" s="63">
        <v>0.58494950000000001</v>
      </c>
      <c r="Q107" s="63">
        <v>0.94475319999999996</v>
      </c>
      <c r="R107" s="63">
        <v>0.82059409999999999</v>
      </c>
      <c r="S107" s="63">
        <v>0.84688620000000003</v>
      </c>
      <c r="T107" s="63">
        <v>0.60691349999999999</v>
      </c>
      <c r="U107" s="63">
        <v>0.91570490000000004</v>
      </c>
      <c r="V107" s="63">
        <v>0.60512790000000005</v>
      </c>
      <c r="W107" s="63">
        <v>0.54927579999999998</v>
      </c>
      <c r="X107" s="63"/>
      <c r="Y107" s="63">
        <v>0.61744580000000004</v>
      </c>
      <c r="Z107" s="20"/>
      <c r="AA107" s="20">
        <v>0.64976670000000003</v>
      </c>
      <c r="AB107" s="20">
        <v>0.78695059999999994</v>
      </c>
      <c r="AC107" s="20">
        <v>0.70241469999999995</v>
      </c>
      <c r="AD107" s="20"/>
      <c r="AE107" s="20">
        <v>0.86137839999999999</v>
      </c>
      <c r="AF107" s="20">
        <v>0.85774600000000001</v>
      </c>
      <c r="AG107" s="20">
        <v>0.89552920000000003</v>
      </c>
      <c r="AH107" s="20">
        <v>0.90879310000000002</v>
      </c>
      <c r="AI107" s="104"/>
      <c r="AJ107" s="13"/>
      <c r="AM107" s="128"/>
      <c r="AN107" s="128"/>
      <c r="AO107" s="118"/>
    </row>
    <row r="108" spans="1:41" x14ac:dyDescent="0.25">
      <c r="A108" s="13" t="s">
        <v>46</v>
      </c>
      <c r="B108" s="17" t="s">
        <v>69</v>
      </c>
      <c r="C108" s="18" t="s">
        <v>59</v>
      </c>
      <c r="D108" s="18" t="s">
        <v>59</v>
      </c>
      <c r="E108" s="19"/>
      <c r="F108" s="19"/>
      <c r="G108" s="20">
        <v>0.46860269999999998</v>
      </c>
      <c r="H108" s="20">
        <v>0.30319109999999999</v>
      </c>
      <c r="I108" s="20">
        <v>0.2094597</v>
      </c>
      <c r="J108" s="20">
        <v>0.17662820000000001</v>
      </c>
      <c r="K108" s="20">
        <v>0.51259520000000003</v>
      </c>
      <c r="L108" s="20">
        <v>0.41360609999999998</v>
      </c>
      <c r="M108" s="20">
        <v>0.28697410000000001</v>
      </c>
      <c r="N108" s="20">
        <v>0.32843509999999998</v>
      </c>
      <c r="O108" s="20">
        <v>0.69680419999999998</v>
      </c>
      <c r="P108" s="20">
        <v>0.55317419999999995</v>
      </c>
      <c r="Q108" s="20">
        <v>0.22066859999999999</v>
      </c>
      <c r="R108" s="20">
        <v>0.48904520000000001</v>
      </c>
      <c r="S108" s="20">
        <v>0.51057940000000002</v>
      </c>
      <c r="T108" s="20">
        <v>0.33863290000000001</v>
      </c>
      <c r="U108" s="20">
        <v>0.1926032</v>
      </c>
      <c r="V108" s="20"/>
      <c r="W108" s="20">
        <v>0.29741339999999999</v>
      </c>
      <c r="X108" s="20">
        <v>0.1688509</v>
      </c>
      <c r="Y108" s="20">
        <v>0.4527658</v>
      </c>
      <c r="Z108" s="20">
        <v>0.2193766</v>
      </c>
      <c r="AA108" s="20">
        <v>0.65759520000000005</v>
      </c>
      <c r="AB108" s="20">
        <v>0.39400400000000002</v>
      </c>
      <c r="AC108" s="20">
        <v>0.57390410000000003</v>
      </c>
      <c r="AD108" s="20">
        <v>0.4465094</v>
      </c>
      <c r="AE108" s="20">
        <v>0.29741499999999998</v>
      </c>
      <c r="AF108" s="20">
        <v>0.38800030000000002</v>
      </c>
      <c r="AG108" s="20">
        <v>0.65736740000000005</v>
      </c>
      <c r="AH108" s="20">
        <v>0.1603417</v>
      </c>
      <c r="AI108" s="20"/>
      <c r="AJ108" s="21">
        <f>(reproductie!AH108-AVERAGE(reproductie!X108:AG108))/STDEV(reproductie!X108:AG108)</f>
        <v>0.28160985324447879</v>
      </c>
      <c r="AK108" s="21">
        <f>AVERAGE(G108:AH108)</f>
        <v>0.38572384074074073</v>
      </c>
      <c r="AL108" s="21">
        <f>STDEV(G108:AH108)</f>
        <v>0.16037071915390119</v>
      </c>
      <c r="AM108" s="81">
        <v>0.66800000000000004</v>
      </c>
      <c r="AN108" s="81">
        <v>0.22</v>
      </c>
      <c r="AO108" s="74" t="s">
        <v>19</v>
      </c>
    </row>
    <row r="109" spans="1:41" x14ac:dyDescent="0.25">
      <c r="A109" s="151" t="s">
        <v>121</v>
      </c>
      <c r="B109" s="27"/>
      <c r="C109" s="18"/>
      <c r="D109" s="18"/>
      <c r="E109" s="19"/>
      <c r="F109" s="19"/>
      <c r="G109" s="20">
        <v>8.9369599999999993E-2</v>
      </c>
      <c r="H109" s="20">
        <v>5.0617299999999997E-2</v>
      </c>
      <c r="I109" s="20">
        <v>2.03442E-2</v>
      </c>
      <c r="J109" s="20">
        <v>3.5819299999999998E-2</v>
      </c>
      <c r="K109" s="20">
        <v>0.11648</v>
      </c>
      <c r="L109" s="20">
        <v>0.1084069</v>
      </c>
      <c r="M109" s="20">
        <v>8.6535200000000007E-2</v>
      </c>
      <c r="N109" s="20">
        <v>0.130192</v>
      </c>
      <c r="O109" s="20">
        <v>0.29695470000000002</v>
      </c>
      <c r="P109" s="20">
        <v>0.26555279999999998</v>
      </c>
      <c r="Q109" s="20">
        <v>9.0745599999999996E-2</v>
      </c>
      <c r="R109" s="20">
        <v>0.19137789999999999</v>
      </c>
      <c r="S109" s="20">
        <v>0.21399650000000001</v>
      </c>
      <c r="T109" s="20">
        <v>0.14114840000000001</v>
      </c>
      <c r="U109" s="20">
        <v>6.7862400000000003E-2</v>
      </c>
      <c r="V109" s="20"/>
      <c r="W109" s="20">
        <v>0.118728</v>
      </c>
      <c r="X109" s="20">
        <v>5.39327E-2</v>
      </c>
      <c r="Y109" s="20">
        <v>0.1122184</v>
      </c>
      <c r="Z109" s="20">
        <v>8.3683300000000002E-2</v>
      </c>
      <c r="AA109" s="20">
        <v>0.2063661</v>
      </c>
      <c r="AB109" s="20">
        <v>0.1631821</v>
      </c>
      <c r="AC109" s="20">
        <v>0.2024833</v>
      </c>
      <c r="AD109" s="20">
        <v>0.16815620000000001</v>
      </c>
      <c r="AE109" s="20">
        <v>0.1112993</v>
      </c>
      <c r="AF109" s="20">
        <v>0.16802529999999999</v>
      </c>
      <c r="AG109" s="20">
        <v>0.19051119999999999</v>
      </c>
      <c r="AH109" s="20">
        <v>4.55056E-2</v>
      </c>
      <c r="AI109" s="20"/>
      <c r="AJ109" s="30"/>
      <c r="AO109" s="74"/>
    </row>
    <row r="110" spans="1:41" x14ac:dyDescent="0.25">
      <c r="B110" s="27"/>
      <c r="C110" s="18"/>
      <c r="D110" s="18"/>
      <c r="E110" s="19"/>
      <c r="F110" s="19"/>
      <c r="G110" s="20">
        <v>0.88793770000000005</v>
      </c>
      <c r="H110" s="20">
        <v>0.78026700000000004</v>
      </c>
      <c r="I110" s="20">
        <v>0.7717174</v>
      </c>
      <c r="J110" s="20">
        <v>0.55331410000000003</v>
      </c>
      <c r="K110" s="20">
        <v>0.89349769999999995</v>
      </c>
      <c r="L110" s="20">
        <v>0.80360220000000004</v>
      </c>
      <c r="M110" s="20">
        <v>0.63098449999999995</v>
      </c>
      <c r="N110" s="20">
        <v>0.61508059999999998</v>
      </c>
      <c r="O110" s="20">
        <v>0.92595090000000002</v>
      </c>
      <c r="P110" s="20">
        <v>0.80912170000000005</v>
      </c>
      <c r="Q110" s="20">
        <v>0.44547179999999997</v>
      </c>
      <c r="R110" s="20">
        <v>0.7946896</v>
      </c>
      <c r="S110" s="20">
        <v>0.79989679999999996</v>
      </c>
      <c r="T110" s="20">
        <v>0.61467340000000004</v>
      </c>
      <c r="U110" s="20">
        <v>0.43871759999999999</v>
      </c>
      <c r="V110" s="20"/>
      <c r="W110" s="20">
        <v>0.57083039999999996</v>
      </c>
      <c r="X110" s="20">
        <v>0.41994239999999999</v>
      </c>
      <c r="Y110" s="20">
        <v>0.84412880000000001</v>
      </c>
      <c r="Z110" s="20">
        <v>0.46374320000000002</v>
      </c>
      <c r="AA110" s="20">
        <v>0.93414410000000003</v>
      </c>
      <c r="AB110" s="20">
        <v>0.68432409999999999</v>
      </c>
      <c r="AC110" s="20">
        <v>0.87722829999999996</v>
      </c>
      <c r="AD110" s="20">
        <v>0.76299729999999999</v>
      </c>
      <c r="AE110" s="20">
        <v>0.58861960000000002</v>
      </c>
      <c r="AF110" s="20">
        <v>0.66557449999999996</v>
      </c>
      <c r="AG110" s="20">
        <v>0.93990549999999995</v>
      </c>
      <c r="AH110" s="20">
        <v>0.43339080000000002</v>
      </c>
      <c r="AI110" s="20"/>
      <c r="AJ110" s="30"/>
      <c r="AO110" s="74"/>
    </row>
    <row r="111" spans="1:41" s="90" customFormat="1" x14ac:dyDescent="0.25">
      <c r="A111" s="90" t="s">
        <v>47</v>
      </c>
      <c r="B111" s="101" t="s">
        <v>69</v>
      </c>
      <c r="C111" s="102" t="s">
        <v>59</v>
      </c>
      <c r="D111" s="102" t="s">
        <v>60</v>
      </c>
      <c r="E111" s="103"/>
      <c r="F111" s="103">
        <v>0.2476652</v>
      </c>
      <c r="G111" s="104">
        <v>0.18153230000000001</v>
      </c>
      <c r="H111" s="104">
        <v>0.12545790000000001</v>
      </c>
      <c r="I111" s="104">
        <v>0.31989269999999997</v>
      </c>
      <c r="J111" s="104">
        <v>0.42384529999999998</v>
      </c>
      <c r="K111" s="104">
        <v>0.47314830000000002</v>
      </c>
      <c r="L111" s="104">
        <v>0.27978189999999997</v>
      </c>
      <c r="M111" s="104">
        <v>0.32422810000000002</v>
      </c>
      <c r="N111" s="104">
        <v>0.51426289999999997</v>
      </c>
      <c r="O111" s="104">
        <v>0.64069069999999995</v>
      </c>
      <c r="P111" s="104">
        <v>0.18921930000000001</v>
      </c>
      <c r="Q111" s="104">
        <v>0.45097559999999998</v>
      </c>
      <c r="R111" s="104">
        <v>0.64284249999999998</v>
      </c>
      <c r="S111" s="104">
        <v>0.26061230000000002</v>
      </c>
      <c r="T111" s="104">
        <v>0.3420069</v>
      </c>
      <c r="U111" s="104">
        <v>0.2584861</v>
      </c>
      <c r="V111" s="104"/>
      <c r="W111" s="104"/>
      <c r="X111" s="104">
        <v>0.1453632</v>
      </c>
      <c r="Y111" s="104">
        <v>0.55265839999999999</v>
      </c>
      <c r="Z111" s="104"/>
      <c r="AA111" s="104">
        <v>0.27370159999999999</v>
      </c>
      <c r="AB111" s="104">
        <v>0.27130169999999998</v>
      </c>
      <c r="AC111" s="104"/>
      <c r="AD111" s="104">
        <v>0.50479609999999997</v>
      </c>
      <c r="AE111" s="104">
        <v>0.31732589999999999</v>
      </c>
      <c r="AF111" s="104">
        <v>0.42187530000000001</v>
      </c>
      <c r="AG111" s="104">
        <v>0.14733840000000001</v>
      </c>
      <c r="AH111" s="104"/>
      <c r="AI111" s="104"/>
      <c r="AJ111" s="21" t="e">
        <f>(reproductie!AH111-AVERAGE(reproductie!X111:AG111))/STDEV(reproductie!X111:AG111)</f>
        <v>#DIV/0!</v>
      </c>
      <c r="AK111" s="105">
        <f>AVERAGE(G111:AH111)</f>
        <v>0.35049319130434781</v>
      </c>
      <c r="AL111" s="105">
        <f>STDEV(G111:AH111)</f>
        <v>0.15401578588440179</v>
      </c>
      <c r="AM111" s="126">
        <v>0.55200000000000005</v>
      </c>
      <c r="AN111" s="126">
        <v>0.378</v>
      </c>
      <c r="AO111" s="107" t="s">
        <v>20</v>
      </c>
    </row>
    <row r="112" spans="1:41" s="90" customFormat="1" x14ac:dyDescent="0.25">
      <c r="A112" s="154" t="s">
        <v>134</v>
      </c>
      <c r="B112" s="121"/>
      <c r="C112" s="102"/>
      <c r="D112" s="102"/>
      <c r="E112" s="103"/>
      <c r="F112" s="103">
        <v>2.5804500000000001E-2</v>
      </c>
      <c r="G112" s="104">
        <v>2.0618999999999998E-2</v>
      </c>
      <c r="H112" s="104">
        <v>1.5235800000000001E-2</v>
      </c>
      <c r="I112" s="104">
        <v>8.5140300000000002E-2</v>
      </c>
      <c r="J112" s="104">
        <v>0.14556069999999999</v>
      </c>
      <c r="K112" s="104">
        <v>0.18729599999999999</v>
      </c>
      <c r="L112" s="104">
        <v>0.1043495</v>
      </c>
      <c r="M112" s="104">
        <v>0.13181660000000001</v>
      </c>
      <c r="N112" s="104">
        <v>0.27113720000000002</v>
      </c>
      <c r="O112" s="104">
        <v>0.29439959999999998</v>
      </c>
      <c r="P112" s="104">
        <v>7.2989799999999994E-2</v>
      </c>
      <c r="Q112" s="104">
        <v>0.20803949999999999</v>
      </c>
      <c r="R112" s="104">
        <v>0.22057750000000001</v>
      </c>
      <c r="S112" s="104">
        <v>8.6193900000000004E-2</v>
      </c>
      <c r="T112" s="104">
        <v>8.8175699999999996E-2</v>
      </c>
      <c r="U112" s="104">
        <v>5.13114E-2</v>
      </c>
      <c r="V112" s="104"/>
      <c r="W112" s="104"/>
      <c r="X112" s="104">
        <v>3.2382899999999999E-2</v>
      </c>
      <c r="Y112" s="104">
        <v>0.2006483</v>
      </c>
      <c r="Z112" s="104"/>
      <c r="AA112" s="104">
        <v>8.9867500000000003E-2</v>
      </c>
      <c r="AB112" s="104">
        <v>7.2584999999999997E-2</v>
      </c>
      <c r="AC112" s="104"/>
      <c r="AD112" s="104">
        <v>0.13681499999999999</v>
      </c>
      <c r="AE112" s="104">
        <v>8.2954799999999995E-2</v>
      </c>
      <c r="AF112" s="104">
        <v>9.7945500000000005E-2</v>
      </c>
      <c r="AG112" s="104">
        <v>1.6634599999999999E-2</v>
      </c>
      <c r="AH112" s="104"/>
      <c r="AI112" s="104"/>
      <c r="AJ112" s="13"/>
      <c r="AM112" s="126"/>
      <c r="AN112" s="126"/>
      <c r="AO112" s="107"/>
    </row>
    <row r="113" spans="1:41" s="90" customFormat="1" x14ac:dyDescent="0.25">
      <c r="B113" s="121"/>
      <c r="C113" s="102"/>
      <c r="D113" s="102"/>
      <c r="E113" s="103"/>
      <c r="F113" s="103">
        <v>0.80358580000000002</v>
      </c>
      <c r="G113" s="104">
        <v>0.70029540000000001</v>
      </c>
      <c r="H113" s="104">
        <v>0.57084299999999999</v>
      </c>
      <c r="I113" s="104">
        <v>0.70390030000000003</v>
      </c>
      <c r="J113" s="104">
        <v>0.76057540000000001</v>
      </c>
      <c r="K113" s="104">
        <v>0.77775930000000004</v>
      </c>
      <c r="L113" s="104">
        <v>0.56432110000000002</v>
      </c>
      <c r="M113" s="104">
        <v>0.60256759999999998</v>
      </c>
      <c r="N113" s="104">
        <v>0.75082079999999995</v>
      </c>
      <c r="O113" s="104">
        <v>0.88399700000000003</v>
      </c>
      <c r="P113" s="104">
        <v>0.40889449999999999</v>
      </c>
      <c r="Q113" s="104">
        <v>0.71977049999999998</v>
      </c>
      <c r="R113" s="104">
        <v>0.91966099999999995</v>
      </c>
      <c r="S113" s="104">
        <v>0.5684283</v>
      </c>
      <c r="T113" s="104">
        <v>0.73640930000000004</v>
      </c>
      <c r="U113" s="104">
        <v>0.69199529999999998</v>
      </c>
      <c r="V113" s="104"/>
      <c r="W113" s="104"/>
      <c r="X113" s="104">
        <v>0.46364509999999998</v>
      </c>
      <c r="Y113" s="104">
        <v>0.85876660000000005</v>
      </c>
      <c r="Z113" s="104"/>
      <c r="AA113" s="104">
        <v>0.58986530000000004</v>
      </c>
      <c r="AB113" s="104">
        <v>0.63912910000000001</v>
      </c>
      <c r="AC113" s="104"/>
      <c r="AD113" s="104">
        <v>0.86765349999999997</v>
      </c>
      <c r="AE113" s="104">
        <v>0.70488810000000002</v>
      </c>
      <c r="AF113" s="104">
        <v>0.83063089999999995</v>
      </c>
      <c r="AG113" s="104">
        <v>0.63835529999999996</v>
      </c>
      <c r="AH113" s="104"/>
      <c r="AI113" s="104"/>
      <c r="AJ113" s="13"/>
      <c r="AM113" s="126"/>
      <c r="AN113" s="126"/>
      <c r="AO113" s="107"/>
    </row>
    <row r="114" spans="1:41" x14ac:dyDescent="0.25">
      <c r="A114" s="13" t="s">
        <v>75</v>
      </c>
      <c r="B114" s="17" t="s">
        <v>69</v>
      </c>
      <c r="C114" s="18" t="s">
        <v>59</v>
      </c>
      <c r="D114" s="18" t="s">
        <v>61</v>
      </c>
      <c r="E114" s="39"/>
      <c r="F114" s="39"/>
      <c r="G114" s="61"/>
      <c r="H114" s="61"/>
      <c r="I114" s="61">
        <v>0.46673530000000002</v>
      </c>
      <c r="J114" s="61">
        <v>0.23892969999999999</v>
      </c>
      <c r="K114" s="61">
        <v>0.60516789999999998</v>
      </c>
      <c r="L114" s="61">
        <v>0.3593673</v>
      </c>
      <c r="M114" s="61">
        <v>0.1505447</v>
      </c>
      <c r="N114" s="61">
        <v>0.42049209999999998</v>
      </c>
      <c r="O114" s="61">
        <v>0.51869940000000003</v>
      </c>
      <c r="P114" s="61">
        <v>0.48386000000000001</v>
      </c>
      <c r="Q114" s="61">
        <v>0.1245338</v>
      </c>
      <c r="R114" s="61">
        <v>0.5374911</v>
      </c>
      <c r="S114" s="61">
        <v>0.53180559999999999</v>
      </c>
      <c r="T114" s="61">
        <v>0.1596418</v>
      </c>
      <c r="U114" s="61">
        <v>0.2404608</v>
      </c>
      <c r="V114" s="61">
        <v>0.43811850000000002</v>
      </c>
      <c r="W114" s="61">
        <v>0.34422429999999998</v>
      </c>
      <c r="X114" s="61">
        <v>0.36481720000000001</v>
      </c>
      <c r="Y114" s="61">
        <v>0.46953590000000001</v>
      </c>
      <c r="Z114" s="61">
        <v>0.49868259999999998</v>
      </c>
      <c r="AA114" s="61">
        <v>0.39544059999999998</v>
      </c>
      <c r="AB114" s="61">
        <v>9.0595899999999993E-2</v>
      </c>
      <c r="AC114" s="61"/>
      <c r="AD114" s="61">
        <v>0.54998119999999995</v>
      </c>
      <c r="AE114" s="61">
        <v>0.31415470000000001</v>
      </c>
      <c r="AF114" s="61">
        <v>0.51624340000000002</v>
      </c>
      <c r="AG114" s="61">
        <v>0.38742399999999999</v>
      </c>
      <c r="AH114" s="61">
        <v>0.50942889999999996</v>
      </c>
      <c r="AI114" s="20"/>
      <c r="AJ114" s="21">
        <f>(reproductie!AH114-AVERAGE(reproductie!X114:AG114))/STDEV(reproductie!X114:AG114)</f>
        <v>-0.67141643622757907</v>
      </c>
      <c r="AK114" s="21">
        <f>AVERAGE(G114:AH114)</f>
        <v>0.38865506799999999</v>
      </c>
      <c r="AL114" s="21">
        <f>STDEV(G114:AH114)</f>
        <v>0.14743832456589206</v>
      </c>
      <c r="AM114" s="81">
        <v>0.48799999999999999</v>
      </c>
      <c r="AN114" s="81">
        <v>0.46800000000000003</v>
      </c>
      <c r="AO114" s="77">
        <v>14870</v>
      </c>
    </row>
    <row r="115" spans="1:41" x14ac:dyDescent="0.25">
      <c r="A115" s="151" t="s">
        <v>125</v>
      </c>
      <c r="B115" s="27"/>
      <c r="C115" s="18"/>
      <c r="D115" s="18"/>
      <c r="E115" s="39"/>
      <c r="F115" s="39"/>
      <c r="G115" s="61"/>
      <c r="H115" s="61"/>
      <c r="I115" s="61">
        <v>6.6640099999999994E-2</v>
      </c>
      <c r="J115" s="61">
        <v>2.5274399999999999E-2</v>
      </c>
      <c r="K115" s="61">
        <v>0.1363839</v>
      </c>
      <c r="L115" s="61">
        <v>8.8513900000000006E-2</v>
      </c>
      <c r="M115" s="61">
        <v>1.7374400000000002E-2</v>
      </c>
      <c r="N115" s="61">
        <v>6.7519499999999996E-2</v>
      </c>
      <c r="O115" s="61">
        <v>0.1147603</v>
      </c>
      <c r="P115" s="61">
        <v>7.0280800000000004E-2</v>
      </c>
      <c r="Q115" s="61">
        <v>1.58014E-2</v>
      </c>
      <c r="R115" s="61">
        <v>0.22593769999999999</v>
      </c>
      <c r="S115" s="61">
        <v>0.20799309999999999</v>
      </c>
      <c r="T115" s="61">
        <v>3.5917900000000003E-2</v>
      </c>
      <c r="U115" s="61">
        <v>5.0850699999999999E-2</v>
      </c>
      <c r="V115" s="61">
        <v>0.12919079999999999</v>
      </c>
      <c r="W115" s="61">
        <v>0.10826909999999999</v>
      </c>
      <c r="X115" s="61">
        <v>0.12985840000000001</v>
      </c>
      <c r="Y115" s="61">
        <v>0.18826039999999999</v>
      </c>
      <c r="Z115" s="61">
        <v>0.17221320000000001</v>
      </c>
      <c r="AA115" s="61">
        <v>0.15482460000000001</v>
      </c>
      <c r="AB115" s="61">
        <v>2.0862700000000001E-2</v>
      </c>
      <c r="AC115" s="61"/>
      <c r="AD115" s="61">
        <v>0.26686149999999997</v>
      </c>
      <c r="AE115" s="61">
        <v>0.1402011</v>
      </c>
      <c r="AF115" s="61">
        <v>0.25884580000000001</v>
      </c>
      <c r="AG115" s="61">
        <v>0.17609569999999999</v>
      </c>
      <c r="AH115" s="61">
        <v>0.2111413</v>
      </c>
      <c r="AI115" s="20"/>
      <c r="AK115" s="30"/>
      <c r="AL115" s="30"/>
      <c r="AO115" s="74"/>
    </row>
    <row r="116" spans="1:41" x14ac:dyDescent="0.25">
      <c r="B116" s="27"/>
      <c r="C116" s="18"/>
      <c r="D116" s="18"/>
      <c r="E116" s="39"/>
      <c r="F116" s="39"/>
      <c r="G116" s="61"/>
      <c r="H116" s="61"/>
      <c r="I116" s="61">
        <v>0.91474299999999997</v>
      </c>
      <c r="J116" s="61">
        <v>0.79170779999999996</v>
      </c>
      <c r="K116" s="61">
        <v>0.93701159999999994</v>
      </c>
      <c r="L116" s="61">
        <v>0.76417279999999999</v>
      </c>
      <c r="M116" s="61">
        <v>0.63981460000000001</v>
      </c>
      <c r="N116" s="61">
        <v>0.87909899999999996</v>
      </c>
      <c r="O116" s="61">
        <v>0.89959009999999995</v>
      </c>
      <c r="P116" s="61">
        <v>0.92079659999999997</v>
      </c>
      <c r="Q116" s="61">
        <v>0.55758589999999997</v>
      </c>
      <c r="R116" s="61">
        <v>0.82228199999999996</v>
      </c>
      <c r="S116" s="61">
        <v>0.83087679999999997</v>
      </c>
      <c r="T116" s="61">
        <v>0.49203780000000003</v>
      </c>
      <c r="U116" s="61">
        <v>0.65166409999999997</v>
      </c>
      <c r="V116" s="61">
        <v>0.80384929999999999</v>
      </c>
      <c r="W116" s="61">
        <v>0.694129</v>
      </c>
      <c r="X116" s="61">
        <v>0.68851329999999999</v>
      </c>
      <c r="Y116" s="61">
        <v>0.77159480000000003</v>
      </c>
      <c r="Z116" s="61">
        <v>0.82627919999999999</v>
      </c>
      <c r="AA116" s="61">
        <v>0.7002005</v>
      </c>
      <c r="AB116" s="61">
        <v>0.31776739999999998</v>
      </c>
      <c r="AC116" s="61"/>
      <c r="AD116" s="61">
        <v>0.80404869999999995</v>
      </c>
      <c r="AE116" s="61">
        <v>0.56269020000000003</v>
      </c>
      <c r="AF116" s="61">
        <v>0.76530160000000003</v>
      </c>
      <c r="AG116" s="61">
        <v>0.65174540000000003</v>
      </c>
      <c r="AH116" s="61">
        <v>0.80115040000000004</v>
      </c>
      <c r="AI116" s="20"/>
      <c r="AK116" s="30"/>
      <c r="AL116" s="30"/>
      <c r="AO116" s="74"/>
    </row>
    <row r="117" spans="1:41" s="90" customFormat="1" x14ac:dyDescent="0.25">
      <c r="A117" s="136" t="s">
        <v>76</v>
      </c>
      <c r="B117" s="89" t="s">
        <v>69</v>
      </c>
      <c r="C117" s="139"/>
      <c r="D117" s="139"/>
      <c r="E117" s="103"/>
      <c r="F117" s="103"/>
      <c r="G117" s="104"/>
      <c r="H117" s="104"/>
      <c r="I117" s="104"/>
      <c r="J117" s="104">
        <v>0.50336499999999995</v>
      </c>
      <c r="K117" s="104">
        <v>0.85782000000000003</v>
      </c>
      <c r="L117" s="104">
        <v>0.65766849999999999</v>
      </c>
      <c r="M117" s="104"/>
      <c r="N117" s="104"/>
      <c r="O117" s="104"/>
      <c r="P117" s="104"/>
      <c r="Q117" s="104"/>
      <c r="R117" s="104">
        <v>0.1167961</v>
      </c>
      <c r="S117" s="104">
        <v>0.1878821</v>
      </c>
      <c r="T117" s="104"/>
      <c r="U117" s="104">
        <v>0.41067809999999999</v>
      </c>
      <c r="V117" s="104">
        <v>0.45288499999999998</v>
      </c>
      <c r="W117" s="104">
        <v>0.23202220000000001</v>
      </c>
      <c r="X117" s="104">
        <v>0.16365479999999999</v>
      </c>
      <c r="Y117" s="104">
        <v>9.7347600000000006E-2</v>
      </c>
      <c r="Z117" s="104"/>
      <c r="AA117" s="104">
        <v>0.32718789999999998</v>
      </c>
      <c r="AB117" s="104">
        <v>0.2449402</v>
      </c>
      <c r="AC117" s="104">
        <v>0.51700190000000001</v>
      </c>
      <c r="AD117" s="104">
        <v>6.8440600000000004E-2</v>
      </c>
      <c r="AE117" s="104">
        <v>0.56267049999999996</v>
      </c>
      <c r="AF117" s="104">
        <v>0.1005774</v>
      </c>
      <c r="AG117" s="104">
        <v>0.33669149999999998</v>
      </c>
      <c r="AH117" s="104">
        <v>0.19880690000000001</v>
      </c>
      <c r="AI117" s="104"/>
      <c r="AJ117" s="21" t="e">
        <f>(reproductie!AH117-AVERAGE(reproductie!X117:AG117))/STDEV(reproductie!X117:AG117)</f>
        <v>#DIV/0!</v>
      </c>
      <c r="AK117" s="105">
        <f>AVERAGE(G117:AH117)</f>
        <v>0.33535757222222223</v>
      </c>
      <c r="AL117" s="105">
        <f>STDEV(G117:AH117)</f>
        <v>0.22080238104965047</v>
      </c>
      <c r="AM117" s="126">
        <v>0.27300000000000002</v>
      </c>
      <c r="AN117" s="126">
        <v>0.27500000000000002</v>
      </c>
      <c r="AO117" s="140">
        <v>15910</v>
      </c>
    </row>
    <row r="118" spans="1:41" s="90" customFormat="1" x14ac:dyDescent="0.25">
      <c r="A118" s="154" t="s">
        <v>135</v>
      </c>
      <c r="C118" s="139"/>
      <c r="D118" s="139"/>
      <c r="E118" s="103"/>
      <c r="F118" s="103"/>
      <c r="G118" s="104"/>
      <c r="H118" s="104"/>
      <c r="I118" s="104"/>
      <c r="J118" s="104">
        <v>0.1817193</v>
      </c>
      <c r="K118" s="104"/>
      <c r="L118" s="104"/>
      <c r="M118" s="104"/>
      <c r="N118" s="104"/>
      <c r="O118" s="104"/>
      <c r="P118" s="104"/>
      <c r="Q118" s="104"/>
      <c r="R118" s="104">
        <v>1.29658E-2</v>
      </c>
      <c r="S118" s="104">
        <v>1.8513499999999999E-2</v>
      </c>
      <c r="T118" s="104"/>
      <c r="U118" s="104">
        <v>5.6333099999999997E-2</v>
      </c>
      <c r="V118" s="104">
        <v>8.7022799999999997E-2</v>
      </c>
      <c r="W118" s="104">
        <v>4.3113899999999997E-2</v>
      </c>
      <c r="X118" s="104">
        <v>1.77685E-2</v>
      </c>
      <c r="Y118" s="104">
        <v>2.1909700000000001E-2</v>
      </c>
      <c r="Z118" s="104"/>
      <c r="AA118" s="104">
        <v>9.4465300000000002E-2</v>
      </c>
      <c r="AB118" s="104">
        <v>4.6771100000000003E-2</v>
      </c>
      <c r="AC118" s="104">
        <v>8.8097700000000001E-2</v>
      </c>
      <c r="AD118" s="104">
        <v>8.2755999999999993E-3</v>
      </c>
      <c r="AE118" s="104">
        <v>9.8052200000000006E-2</v>
      </c>
      <c r="AF118" s="104">
        <v>1.1953800000000001E-2</v>
      </c>
      <c r="AG118" s="104">
        <v>5.6817699999999999E-2</v>
      </c>
      <c r="AH118" s="104">
        <v>2.0273699999999999E-2</v>
      </c>
      <c r="AI118" s="104"/>
      <c r="AJ118" s="13"/>
      <c r="AM118" s="126"/>
      <c r="AN118" s="126"/>
      <c r="AO118" s="140"/>
    </row>
    <row r="119" spans="1:41" s="90" customFormat="1" x14ac:dyDescent="0.25">
      <c r="C119" s="139"/>
      <c r="D119" s="139"/>
      <c r="E119" s="103"/>
      <c r="F119" s="103"/>
      <c r="G119" s="104"/>
      <c r="H119" s="104"/>
      <c r="I119" s="104"/>
      <c r="J119" s="104">
        <v>0.82224940000000002</v>
      </c>
      <c r="K119" s="104"/>
      <c r="L119" s="104"/>
      <c r="M119" s="104"/>
      <c r="N119" s="104"/>
      <c r="O119" s="104"/>
      <c r="P119" s="104"/>
      <c r="Q119" s="104"/>
      <c r="R119" s="104">
        <v>0.57104980000000005</v>
      </c>
      <c r="S119" s="104">
        <v>0.73941020000000002</v>
      </c>
      <c r="T119" s="104"/>
      <c r="U119" s="104">
        <v>0.89052989999999999</v>
      </c>
      <c r="V119" s="104">
        <v>0.87787930000000003</v>
      </c>
      <c r="W119" s="104">
        <v>0.66951329999999998</v>
      </c>
      <c r="X119" s="104">
        <v>0.6791431</v>
      </c>
      <c r="Y119" s="104">
        <v>0.3417676</v>
      </c>
      <c r="Z119" s="104"/>
      <c r="AA119" s="104">
        <v>0.69390309999999999</v>
      </c>
      <c r="AB119" s="104">
        <v>0.68201000000000001</v>
      </c>
      <c r="AC119" s="104">
        <v>0.92223829999999996</v>
      </c>
      <c r="AD119" s="104">
        <v>0.39277719999999999</v>
      </c>
      <c r="AE119" s="104">
        <v>0.93837440000000005</v>
      </c>
      <c r="AF119" s="104">
        <v>0.50825569999999998</v>
      </c>
      <c r="AG119" s="104">
        <v>0.81050049999999996</v>
      </c>
      <c r="AH119" s="104">
        <v>0.74845980000000001</v>
      </c>
      <c r="AI119" s="104"/>
      <c r="AJ119" s="13"/>
      <c r="AM119" s="126"/>
      <c r="AN119" s="126"/>
      <c r="AO119" s="140"/>
    </row>
    <row r="120" spans="1:41" s="30" customFormat="1" x14ac:dyDescent="0.25">
      <c r="A120" s="13" t="s">
        <v>50</v>
      </c>
      <c r="B120" s="17" t="s">
        <v>69</v>
      </c>
      <c r="C120" s="18" t="s">
        <v>59</v>
      </c>
      <c r="D120" s="18" t="s">
        <v>59</v>
      </c>
      <c r="E120" s="19"/>
      <c r="F120" s="19"/>
      <c r="G120" s="20">
        <v>0.29264810000000002</v>
      </c>
      <c r="H120" s="20">
        <v>7.6400499999999996E-2</v>
      </c>
      <c r="I120" s="20"/>
      <c r="J120" s="20">
        <v>0.31150840000000002</v>
      </c>
      <c r="K120" s="20">
        <v>0.31525829999999999</v>
      </c>
      <c r="L120" s="20">
        <v>0.48442069999999998</v>
      </c>
      <c r="M120" s="20">
        <v>7.8818899999999997E-2</v>
      </c>
      <c r="N120" s="20">
        <v>0.34877059999999999</v>
      </c>
      <c r="O120" s="20">
        <v>0.18727160000000001</v>
      </c>
      <c r="P120" s="20">
        <v>0.26047090000000001</v>
      </c>
      <c r="Q120" s="20">
        <v>0.2492954</v>
      </c>
      <c r="R120" s="20">
        <v>0.37537749999999998</v>
      </c>
      <c r="S120" s="20">
        <v>0.21121709999999999</v>
      </c>
      <c r="T120" s="20">
        <v>0.35697970000000001</v>
      </c>
      <c r="U120" s="20">
        <v>0.23435300000000001</v>
      </c>
      <c r="V120" s="20">
        <v>0.25018629999999997</v>
      </c>
      <c r="W120" s="20">
        <v>0.12672040000000001</v>
      </c>
      <c r="X120" s="20">
        <v>0.16367309999999999</v>
      </c>
      <c r="Y120" s="20">
        <v>0.24137420000000001</v>
      </c>
      <c r="Z120" s="20">
        <v>0.281634</v>
      </c>
      <c r="AA120" s="20">
        <v>0.13789799999999999</v>
      </c>
      <c r="AB120" s="20">
        <v>0.37634479999999998</v>
      </c>
      <c r="AC120" s="20"/>
      <c r="AD120" s="20"/>
      <c r="AE120" s="20"/>
      <c r="AF120" s="20"/>
      <c r="AG120" s="20"/>
      <c r="AH120" s="20"/>
      <c r="AI120" s="20"/>
      <c r="AJ120" s="21">
        <f>(reproductie!AH120-AVERAGE(reproductie!X120:AG120))/STDEV(reproductie!X120:AG120)</f>
        <v>-0.46697126627913765</v>
      </c>
      <c r="AK120" s="21">
        <f>AVERAGE(G120:AH120)</f>
        <v>0.25526769047619047</v>
      </c>
      <c r="AL120" s="21">
        <f>STDEV(G120:AH120)</f>
        <v>0.10455616540065404</v>
      </c>
      <c r="AM120" s="84">
        <v>0.39688399999999996</v>
      </c>
      <c r="AN120" s="84"/>
      <c r="AO120" s="74" t="s">
        <v>23</v>
      </c>
    </row>
    <row r="121" spans="1:41" s="30" customFormat="1" x14ac:dyDescent="0.25">
      <c r="A121" s="151" t="s">
        <v>136</v>
      </c>
      <c r="B121" s="27"/>
      <c r="C121" s="18"/>
      <c r="D121" s="18"/>
      <c r="E121" s="19"/>
      <c r="F121" s="19"/>
      <c r="G121" s="20">
        <v>2.5133699999999998E-2</v>
      </c>
      <c r="H121" s="20">
        <v>9.7306000000000007E-3</v>
      </c>
      <c r="I121" s="20"/>
      <c r="J121" s="20">
        <v>9.56375E-2</v>
      </c>
      <c r="K121" s="20">
        <v>5.5962400000000002E-2</v>
      </c>
      <c r="L121" s="20">
        <v>6.0680600000000001E-2</v>
      </c>
      <c r="M121" s="20">
        <v>1.0034599999999999E-2</v>
      </c>
      <c r="N121" s="20">
        <v>0.1181019</v>
      </c>
      <c r="O121" s="20">
        <v>5.3127399999999998E-2</v>
      </c>
      <c r="P121" s="20">
        <v>7.2745500000000005E-2</v>
      </c>
      <c r="Q121" s="20">
        <v>0.1102935</v>
      </c>
      <c r="R121" s="20">
        <v>0.16867270000000001</v>
      </c>
      <c r="S121" s="20">
        <v>7.2224200000000002E-2</v>
      </c>
      <c r="T121" s="20">
        <v>0.14778259999999999</v>
      </c>
      <c r="U121" s="20">
        <v>8.9032500000000001E-2</v>
      </c>
      <c r="V121" s="20">
        <v>9.2161499999999993E-2</v>
      </c>
      <c r="W121" s="20">
        <v>2.86035E-2</v>
      </c>
      <c r="X121" s="20">
        <v>3.5541499999999997E-2</v>
      </c>
      <c r="Y121" s="20">
        <v>4.8712999999999999E-2</v>
      </c>
      <c r="Z121" s="20">
        <v>7.3432499999999998E-2</v>
      </c>
      <c r="AA121" s="20">
        <v>1.5668399999999999E-2</v>
      </c>
      <c r="AB121" s="20">
        <v>2.7893600000000001E-2</v>
      </c>
      <c r="AC121" s="20"/>
      <c r="AD121" s="20"/>
      <c r="AE121" s="20"/>
      <c r="AF121" s="20"/>
      <c r="AG121" s="20"/>
      <c r="AH121" s="20"/>
      <c r="AI121" s="20"/>
      <c r="AJ121" s="13"/>
      <c r="AM121" s="84">
        <v>0.27238370000000001</v>
      </c>
      <c r="AN121" s="84"/>
      <c r="AO121" s="74"/>
    </row>
    <row r="122" spans="1:41" s="30" customFormat="1" x14ac:dyDescent="0.25">
      <c r="B122" s="27"/>
      <c r="C122" s="18"/>
      <c r="D122" s="18"/>
      <c r="E122" s="19"/>
      <c r="F122" s="19"/>
      <c r="G122" s="20">
        <v>0.86909440000000004</v>
      </c>
      <c r="H122" s="20">
        <v>0.41050530000000002</v>
      </c>
      <c r="I122" s="20"/>
      <c r="J122" s="20">
        <v>0.6593753</v>
      </c>
      <c r="K122" s="20">
        <v>0.7814586</v>
      </c>
      <c r="L122" s="20">
        <v>0.93181170000000002</v>
      </c>
      <c r="M122" s="20">
        <v>0.41936509999999999</v>
      </c>
      <c r="N122" s="20">
        <v>0.68170830000000004</v>
      </c>
      <c r="O122" s="20">
        <v>0.48620279999999999</v>
      </c>
      <c r="P122" s="20">
        <v>0.61259090000000005</v>
      </c>
      <c r="Q122" s="20">
        <v>0.47078300000000001</v>
      </c>
      <c r="R122" s="20">
        <v>0.64029230000000004</v>
      </c>
      <c r="S122" s="20">
        <v>0.47946309999999998</v>
      </c>
      <c r="T122" s="20">
        <v>0.63994019999999996</v>
      </c>
      <c r="U122" s="20">
        <v>0.48943170000000003</v>
      </c>
      <c r="V122" s="20">
        <v>0.52305520000000005</v>
      </c>
      <c r="W122" s="20">
        <v>0.41694170000000003</v>
      </c>
      <c r="X122" s="20">
        <v>0.50964109999999996</v>
      </c>
      <c r="Y122" s="20">
        <v>0.66408440000000002</v>
      </c>
      <c r="Z122" s="20">
        <v>0.65979460000000001</v>
      </c>
      <c r="AA122" s="20">
        <v>0.61647149999999995</v>
      </c>
      <c r="AB122" s="20">
        <v>0.92695859999999997</v>
      </c>
      <c r="AC122" s="20"/>
      <c r="AD122" s="20"/>
      <c r="AE122" s="20"/>
      <c r="AF122" s="20"/>
      <c r="AG122" s="20"/>
      <c r="AH122" s="20"/>
      <c r="AI122" s="20"/>
      <c r="AJ122" s="13"/>
      <c r="AM122" s="84">
        <v>0.53634359999999992</v>
      </c>
      <c r="AN122" s="84"/>
      <c r="AO122" s="74"/>
    </row>
    <row r="123" spans="1:41" s="108" customFormat="1" x14ac:dyDescent="0.25">
      <c r="A123" s="108" t="s">
        <v>52</v>
      </c>
      <c r="B123" s="122" t="s">
        <v>86</v>
      </c>
      <c r="C123" s="123" t="s">
        <v>58</v>
      </c>
      <c r="D123" s="123" t="s">
        <v>59</v>
      </c>
      <c r="E123" s="103"/>
      <c r="F123" s="103"/>
      <c r="G123" s="104">
        <v>0.19138179999999999</v>
      </c>
      <c r="H123" s="104">
        <v>0.2462123</v>
      </c>
      <c r="I123" s="104">
        <v>0.30376300000000001</v>
      </c>
      <c r="J123" s="104">
        <v>0.36587520000000001</v>
      </c>
      <c r="K123" s="104"/>
      <c r="L123" s="104"/>
      <c r="M123" s="104"/>
      <c r="N123" s="104"/>
      <c r="O123" s="104">
        <v>0.3402288</v>
      </c>
      <c r="P123" s="104"/>
      <c r="Q123" s="104"/>
      <c r="R123" s="104"/>
      <c r="S123" s="104">
        <v>0.20869840000000001</v>
      </c>
      <c r="T123" s="104"/>
      <c r="U123" s="104"/>
      <c r="V123" s="104">
        <v>0.20540539999999999</v>
      </c>
      <c r="W123" s="104"/>
      <c r="X123" s="104"/>
      <c r="Y123" s="104">
        <v>0.52734060000000005</v>
      </c>
      <c r="Z123" s="104">
        <v>0.29046159999999999</v>
      </c>
      <c r="AA123" s="104">
        <v>0.25568039999999997</v>
      </c>
      <c r="AB123" s="104">
        <v>0.46098470000000002</v>
      </c>
      <c r="AC123" s="104">
        <v>0.24808949999999999</v>
      </c>
      <c r="AD123" s="104">
        <v>0.1472155</v>
      </c>
      <c r="AE123" s="104">
        <v>0.31448179999999998</v>
      </c>
      <c r="AF123" s="104">
        <v>0.13444159999999999</v>
      </c>
      <c r="AG123" s="104">
        <v>0.13298670000000001</v>
      </c>
      <c r="AH123" s="104"/>
      <c r="AI123" s="104"/>
      <c r="AJ123" s="21">
        <f>(reproductie!AH123-AVERAGE(reproductie!X123:AG123))/STDEV(reproductie!X123:AG123)</f>
        <v>-0.65459702423397648</v>
      </c>
      <c r="AK123" s="105">
        <f>AVERAGE(G123:AH123)</f>
        <v>0.27332795625</v>
      </c>
      <c r="AL123" s="105">
        <f>STDEV(G123:AH123)</f>
        <v>0.11188399486171965</v>
      </c>
      <c r="AM123" s="141">
        <v>0.27900000000000003</v>
      </c>
      <c r="AN123" s="141">
        <v>0.191</v>
      </c>
      <c r="AO123" s="125" t="s">
        <v>25</v>
      </c>
    </row>
    <row r="124" spans="1:41" s="90" customFormat="1" x14ac:dyDescent="0.25">
      <c r="A124" s="114" t="s">
        <v>124</v>
      </c>
      <c r="B124" s="115"/>
      <c r="C124" s="116"/>
      <c r="D124" s="116"/>
      <c r="E124" s="103"/>
      <c r="F124" s="103"/>
      <c r="G124" s="104">
        <v>1.8157099999999999E-2</v>
      </c>
      <c r="H124" s="104">
        <v>2.0270099999999999E-2</v>
      </c>
      <c r="I124" s="104">
        <v>2.1142299999999999E-2</v>
      </c>
      <c r="J124" s="104">
        <v>2.2175400000000001E-2</v>
      </c>
      <c r="K124" s="104"/>
      <c r="L124" s="104"/>
      <c r="M124" s="104"/>
      <c r="N124" s="104"/>
      <c r="O124" s="104">
        <v>2.1991299999999998E-2</v>
      </c>
      <c r="P124" s="104"/>
      <c r="Q124" s="104"/>
      <c r="R124" s="104"/>
      <c r="S124" s="104">
        <v>1.9617300000000001E-2</v>
      </c>
      <c r="T124" s="104"/>
      <c r="U124" s="104"/>
      <c r="V124" s="104">
        <v>3.87604E-2</v>
      </c>
      <c r="W124" s="104"/>
      <c r="X124" s="104"/>
      <c r="Y124" s="104">
        <v>8.9835399999999996E-2</v>
      </c>
      <c r="Z124" s="104">
        <v>7.9001799999999997E-2</v>
      </c>
      <c r="AA124" s="104">
        <v>6.0385899999999999E-2</v>
      </c>
      <c r="AB124" s="104">
        <v>7.7223E-2</v>
      </c>
      <c r="AC124" s="104">
        <v>4.3184399999999998E-2</v>
      </c>
      <c r="AD124" s="104">
        <v>1.54883E-2</v>
      </c>
      <c r="AE124" s="104">
        <v>4.8315900000000002E-2</v>
      </c>
      <c r="AF124" s="104">
        <v>1.43713E-2</v>
      </c>
      <c r="AG124" s="104">
        <v>1.4165000000000001E-2</v>
      </c>
      <c r="AH124" s="104"/>
      <c r="AI124" s="104"/>
      <c r="AJ124" s="13"/>
      <c r="AK124" s="109"/>
      <c r="AL124" s="109"/>
      <c r="AM124" s="126"/>
      <c r="AN124" s="126"/>
      <c r="AO124" s="118"/>
    </row>
    <row r="125" spans="1:41" s="90" customFormat="1" x14ac:dyDescent="0.25">
      <c r="A125" s="114"/>
      <c r="B125" s="115"/>
      <c r="C125" s="116"/>
      <c r="D125" s="116"/>
      <c r="E125" s="103"/>
      <c r="F125" s="103"/>
      <c r="G125" s="104">
        <v>0.75180409999999998</v>
      </c>
      <c r="H125" s="104">
        <v>0.83757530000000002</v>
      </c>
      <c r="I125" s="104">
        <v>0.89809419999999995</v>
      </c>
      <c r="J125" s="104">
        <v>0.93622170000000005</v>
      </c>
      <c r="K125" s="104"/>
      <c r="L125" s="104"/>
      <c r="M125" s="104"/>
      <c r="N125" s="104"/>
      <c r="O125" s="104">
        <v>0.92203500000000005</v>
      </c>
      <c r="P125" s="104"/>
      <c r="Q125" s="104"/>
      <c r="R125" s="104"/>
      <c r="S125" s="104">
        <v>0.77659900000000004</v>
      </c>
      <c r="T125" s="104"/>
      <c r="U125" s="104"/>
      <c r="V125" s="104">
        <v>0.62366440000000001</v>
      </c>
      <c r="W125" s="104"/>
      <c r="X125" s="104"/>
      <c r="Y125" s="104">
        <v>0.9265314</v>
      </c>
      <c r="Z125" s="104">
        <v>0.66143600000000002</v>
      </c>
      <c r="AA125" s="104">
        <v>0.64739999999999998</v>
      </c>
      <c r="AB125" s="104">
        <v>0.89733260000000004</v>
      </c>
      <c r="AC125" s="104">
        <v>0.70692080000000002</v>
      </c>
      <c r="AD125" s="104">
        <v>0.65449139999999995</v>
      </c>
      <c r="AE125" s="104">
        <v>0.80564789999999997</v>
      </c>
      <c r="AF125" s="104">
        <v>0.62329400000000001</v>
      </c>
      <c r="AG125" s="104">
        <v>0.62083790000000005</v>
      </c>
      <c r="AH125" s="104"/>
      <c r="AI125" s="104"/>
      <c r="AJ125" s="13"/>
      <c r="AK125" s="109"/>
      <c r="AL125" s="109"/>
      <c r="AM125" s="126"/>
      <c r="AN125" s="126"/>
      <c r="AO125" s="118"/>
    </row>
    <row r="126" spans="1:41" s="37" customFormat="1" x14ac:dyDescent="0.25">
      <c r="A126" s="37" t="s">
        <v>53</v>
      </c>
      <c r="B126" s="34" t="s">
        <v>69</v>
      </c>
      <c r="C126" s="35" t="s">
        <v>58</v>
      </c>
      <c r="D126" s="35" t="s">
        <v>59</v>
      </c>
      <c r="E126" s="19"/>
      <c r="F126" s="19">
        <v>0.15005060000000001</v>
      </c>
      <c r="G126" s="20">
        <v>0.31275019999999998</v>
      </c>
      <c r="H126" s="20"/>
      <c r="I126" s="20">
        <v>0.3147066</v>
      </c>
      <c r="J126" s="20">
        <v>0.23112769999999999</v>
      </c>
      <c r="K126" s="20"/>
      <c r="L126" s="20">
        <v>0.36966589999999999</v>
      </c>
      <c r="M126" s="20"/>
      <c r="N126" s="20">
        <v>0.25581710000000002</v>
      </c>
      <c r="O126" s="20">
        <v>0.4243787</v>
      </c>
      <c r="P126" s="20"/>
      <c r="Q126" s="20"/>
      <c r="R126" s="20"/>
      <c r="S126" s="20">
        <v>0.15509819999999999</v>
      </c>
      <c r="T126" s="20"/>
      <c r="U126" s="20">
        <v>0.14440919999999999</v>
      </c>
      <c r="V126" s="20">
        <v>0.247506</v>
      </c>
      <c r="W126" s="20">
        <v>0.2739027</v>
      </c>
      <c r="X126" s="38">
        <v>0.46162150000000002</v>
      </c>
      <c r="Y126" s="38">
        <v>0.54180189999999995</v>
      </c>
      <c r="Z126" s="20">
        <v>0.32810610000000001</v>
      </c>
      <c r="AA126" s="20">
        <v>0.2589649</v>
      </c>
      <c r="AB126" s="20">
        <v>0.67445049999999995</v>
      </c>
      <c r="AC126" s="20">
        <v>0.48679159999999999</v>
      </c>
      <c r="AD126" s="20">
        <v>0.33094839999999998</v>
      </c>
      <c r="AE126" s="20">
        <v>0.20459939999999999</v>
      </c>
      <c r="AF126" s="20">
        <v>0.16266710000000001</v>
      </c>
      <c r="AG126" s="20"/>
      <c r="AH126" s="20">
        <v>0.28341650000000002</v>
      </c>
      <c r="AI126" s="20"/>
      <c r="AJ126" s="21">
        <f>(reproductie!AH126-AVERAGE(reproductie!X126:AG126))/STDEV(reproductie!X126:AG126)</f>
        <v>-1.4985059338881828</v>
      </c>
      <c r="AK126" s="21">
        <f>AVERAGE(G126:AH126)</f>
        <v>0.32313650999999999</v>
      </c>
      <c r="AL126" s="21">
        <f>STDEV(G126:AH126)</f>
        <v>0.1370162732526472</v>
      </c>
      <c r="AM126" s="79">
        <v>0.47699999999999998</v>
      </c>
      <c r="AN126" s="79">
        <v>0.14299999999999999</v>
      </c>
      <c r="AO126" s="72" t="s">
        <v>26</v>
      </c>
    </row>
    <row r="127" spans="1:41" x14ac:dyDescent="0.25">
      <c r="A127" s="151" t="s">
        <v>122</v>
      </c>
      <c r="B127" s="27"/>
      <c r="C127" s="18"/>
      <c r="D127" s="18"/>
      <c r="E127" s="19"/>
      <c r="F127" s="19">
        <v>1.6363200000000001E-2</v>
      </c>
      <c r="G127" s="20">
        <v>2.3813999999999998E-2</v>
      </c>
      <c r="H127" s="20"/>
      <c r="I127" s="20">
        <v>5.4230399999999998E-2</v>
      </c>
      <c r="J127" s="20">
        <v>4.4308300000000002E-2</v>
      </c>
      <c r="K127" s="20"/>
      <c r="L127" s="20">
        <v>2.4881500000000001E-2</v>
      </c>
      <c r="M127" s="20"/>
      <c r="N127" s="20">
        <v>2.2447499999999999E-2</v>
      </c>
      <c r="O127" s="20">
        <v>5.6965000000000002E-2</v>
      </c>
      <c r="P127" s="20"/>
      <c r="Q127" s="20"/>
      <c r="R127" s="20"/>
      <c r="S127" s="20">
        <v>3.2782199999999997E-2</v>
      </c>
      <c r="T127" s="20"/>
      <c r="U127" s="20">
        <v>1.59953E-2</v>
      </c>
      <c r="V127" s="20">
        <v>4.4949999999999997E-2</v>
      </c>
      <c r="W127" s="20">
        <v>6.3845200000000005E-2</v>
      </c>
      <c r="X127" s="29">
        <v>0.12591140000000001</v>
      </c>
      <c r="Y127" s="29">
        <v>0.193351</v>
      </c>
      <c r="Z127" s="20">
        <v>0.1425604</v>
      </c>
      <c r="AA127" s="20">
        <v>0.1112197</v>
      </c>
      <c r="AB127" s="20">
        <v>0.1755707</v>
      </c>
      <c r="AC127" s="20">
        <v>0.1634987</v>
      </c>
      <c r="AD127" s="20">
        <v>8.9617799999999997E-2</v>
      </c>
      <c r="AE127" s="20">
        <v>3.9205400000000001E-2</v>
      </c>
      <c r="AF127" s="20">
        <v>3.4203400000000002E-2</v>
      </c>
      <c r="AG127" s="20"/>
      <c r="AH127" s="20">
        <v>5.20387E-2</v>
      </c>
      <c r="AI127" s="20"/>
      <c r="AJ127" s="30"/>
      <c r="AK127" s="30"/>
      <c r="AL127" s="30"/>
      <c r="AO127" s="74"/>
    </row>
    <row r="128" spans="1:41" x14ac:dyDescent="0.25">
      <c r="B128" s="27"/>
      <c r="C128" s="18"/>
      <c r="D128" s="18"/>
      <c r="E128" s="19"/>
      <c r="F128" s="19">
        <v>0.65199300000000004</v>
      </c>
      <c r="G128" s="20">
        <v>0.89461690000000005</v>
      </c>
      <c r="H128" s="20"/>
      <c r="I128" s="20">
        <v>0.78622919999999996</v>
      </c>
      <c r="J128" s="20">
        <v>0.66091049999999996</v>
      </c>
      <c r="K128" s="20"/>
      <c r="L128" s="20">
        <v>0.93093459999999995</v>
      </c>
      <c r="M128" s="20"/>
      <c r="N128" s="20">
        <v>0.83729290000000001</v>
      </c>
      <c r="O128" s="20">
        <v>0.89998140000000004</v>
      </c>
      <c r="P128" s="20"/>
      <c r="Q128" s="20"/>
      <c r="R128" s="20"/>
      <c r="S128" s="20">
        <v>0.49855379999999999</v>
      </c>
      <c r="T128" s="20"/>
      <c r="U128" s="20">
        <v>0.63669549999999997</v>
      </c>
      <c r="V128" s="20">
        <v>0.69684029999999997</v>
      </c>
      <c r="W128" s="20">
        <v>0.67601060000000002</v>
      </c>
      <c r="X128" s="29">
        <v>0.83616559999999995</v>
      </c>
      <c r="Y128" s="29">
        <v>0.85365729999999995</v>
      </c>
      <c r="Z128" s="20">
        <v>0.58919969999999999</v>
      </c>
      <c r="AA128" s="20">
        <v>0.49390840000000003</v>
      </c>
      <c r="AB128" s="20">
        <v>0.95272829999999997</v>
      </c>
      <c r="AC128" s="20">
        <v>0.82152749999999997</v>
      </c>
      <c r="AD128" s="20">
        <v>0.71310510000000005</v>
      </c>
      <c r="AE128" s="20">
        <v>0.61854109999999995</v>
      </c>
      <c r="AF128" s="20">
        <v>0.51589379999999996</v>
      </c>
      <c r="AG128" s="20"/>
      <c r="AH128" s="20">
        <v>0.74023150000000004</v>
      </c>
      <c r="AI128" s="20"/>
      <c r="AJ128" s="30"/>
      <c r="AK128" s="30"/>
      <c r="AL128" s="30"/>
      <c r="AO128" s="74"/>
    </row>
    <row r="129" spans="1:41" s="114" customFormat="1" x14ac:dyDescent="0.25">
      <c r="A129" s="142" t="s">
        <v>77</v>
      </c>
      <c r="B129" s="143" t="s">
        <v>69</v>
      </c>
      <c r="C129" s="144" t="s">
        <v>59</v>
      </c>
      <c r="D129" s="144" t="s">
        <v>61</v>
      </c>
      <c r="E129" s="103"/>
      <c r="F129" s="103"/>
      <c r="G129" s="104">
        <v>0.53100420000000004</v>
      </c>
      <c r="H129" s="104"/>
      <c r="I129" s="104">
        <v>0.37513469999999999</v>
      </c>
      <c r="J129" s="104"/>
      <c r="K129" s="104">
        <v>0.3293025</v>
      </c>
      <c r="L129" s="104"/>
      <c r="M129" s="104">
        <v>0.2968075</v>
      </c>
      <c r="N129" s="104">
        <v>0.2490684</v>
      </c>
      <c r="O129" s="104"/>
      <c r="P129" s="104">
        <v>0.40888439999999998</v>
      </c>
      <c r="Q129" s="104">
        <v>0.29664560000000001</v>
      </c>
      <c r="R129" s="104">
        <v>0.47545090000000001</v>
      </c>
      <c r="S129" s="104">
        <v>0.59685350000000004</v>
      </c>
      <c r="T129" s="104">
        <v>0.52674509999999997</v>
      </c>
      <c r="U129" s="104">
        <v>0.67347080000000004</v>
      </c>
      <c r="V129" s="104">
        <v>0.20274300000000001</v>
      </c>
      <c r="W129" s="104">
        <v>0.48634579999999999</v>
      </c>
      <c r="X129" s="104">
        <v>0.49664950000000002</v>
      </c>
      <c r="Y129" s="104">
        <v>0.1967593</v>
      </c>
      <c r="Z129" s="106">
        <v>0.25256990000000001</v>
      </c>
      <c r="AA129" s="106">
        <v>0.53434809999999999</v>
      </c>
      <c r="AB129" s="106">
        <v>0.24335809999999999</v>
      </c>
      <c r="AC129" s="106"/>
      <c r="AD129" s="106">
        <v>0.63555539999999999</v>
      </c>
      <c r="AE129" s="106">
        <v>0.3583113</v>
      </c>
      <c r="AF129" s="106">
        <v>0.27677459999999998</v>
      </c>
      <c r="AG129" s="106">
        <v>0.54905340000000002</v>
      </c>
      <c r="AH129" s="106">
        <v>0.17108899999999999</v>
      </c>
      <c r="AI129" s="117"/>
      <c r="AJ129" s="21">
        <f>(reproductie!AH129-AVERAGE(reproductie!X129:AG129))/STDEV(reproductie!X129:AG129)</f>
        <v>-0.58912734267144784</v>
      </c>
      <c r="AK129" s="105">
        <f>AVERAGE(G129:AH129)</f>
        <v>0.3983880434782609</v>
      </c>
      <c r="AL129" s="105">
        <f>STDEV(G129:AH129)</f>
        <v>0.1523400971869367</v>
      </c>
      <c r="AM129" s="138">
        <v>0.45700000000000002</v>
      </c>
      <c r="AN129" s="138">
        <v>0.26200000000000001</v>
      </c>
      <c r="AO129" s="145">
        <v>17100</v>
      </c>
    </row>
    <row r="130" spans="1:41" s="114" customFormat="1" x14ac:dyDescent="0.25">
      <c r="A130" s="146" t="s">
        <v>123</v>
      </c>
      <c r="B130" s="147"/>
      <c r="C130" s="148"/>
      <c r="D130" s="148"/>
      <c r="E130" s="103"/>
      <c r="F130" s="103"/>
      <c r="G130" s="104">
        <v>7.6098899999999997E-2</v>
      </c>
      <c r="H130" s="104"/>
      <c r="I130" s="104">
        <v>0.102765</v>
      </c>
      <c r="J130" s="104"/>
      <c r="K130" s="104">
        <v>5.6850100000000001E-2</v>
      </c>
      <c r="L130" s="104"/>
      <c r="M130" s="104">
        <v>4.9341000000000003E-2</v>
      </c>
      <c r="N130" s="104">
        <v>4.6808200000000001E-2</v>
      </c>
      <c r="O130" s="104"/>
      <c r="P130" s="104">
        <v>0.11076270000000001</v>
      </c>
      <c r="Q130" s="104">
        <v>7.2439299999999998E-2</v>
      </c>
      <c r="R130" s="104">
        <v>0.1244642</v>
      </c>
      <c r="S130" s="104">
        <v>8.4684899999999994E-2</v>
      </c>
      <c r="T130" s="104">
        <v>8.2151799999999997E-2</v>
      </c>
      <c r="U130" s="104">
        <v>0.14316570000000001</v>
      </c>
      <c r="V130" s="104">
        <v>5.3471100000000001E-2</v>
      </c>
      <c r="W130" s="104">
        <v>0.1119863</v>
      </c>
      <c r="X130" s="104">
        <v>0.1139742</v>
      </c>
      <c r="Y130" s="104">
        <v>3.9412599999999999E-2</v>
      </c>
      <c r="Z130" s="106">
        <v>6.4541600000000005E-2</v>
      </c>
      <c r="AA130" s="106">
        <v>0.15804470000000001</v>
      </c>
      <c r="AB130" s="106">
        <v>8.1178700000000006E-2</v>
      </c>
      <c r="AC130" s="106"/>
      <c r="AD130" s="106">
        <v>0.16501089999999999</v>
      </c>
      <c r="AE130" s="106">
        <v>9.9399699999999994E-2</v>
      </c>
      <c r="AF130" s="106">
        <v>6.7825099999999999E-2</v>
      </c>
      <c r="AG130" s="106">
        <v>8.3046300000000003E-2</v>
      </c>
      <c r="AH130" s="106">
        <v>1.8483200000000002E-2</v>
      </c>
      <c r="AI130" s="117"/>
      <c r="AJ130" s="13"/>
      <c r="AK130" s="90"/>
      <c r="AL130" s="90"/>
      <c r="AM130" s="128"/>
      <c r="AN130" s="128"/>
      <c r="AO130" s="149"/>
    </row>
    <row r="131" spans="1:41" s="114" customFormat="1" x14ac:dyDescent="0.25">
      <c r="A131" s="146"/>
      <c r="B131" s="147"/>
      <c r="C131" s="148"/>
      <c r="D131" s="148"/>
      <c r="E131" s="103"/>
      <c r="F131" s="103"/>
      <c r="G131" s="104">
        <v>0.93962599999999996</v>
      </c>
      <c r="H131" s="104"/>
      <c r="I131" s="104">
        <v>0.75884750000000001</v>
      </c>
      <c r="J131" s="104"/>
      <c r="K131" s="104">
        <v>0.79997280000000004</v>
      </c>
      <c r="L131" s="104"/>
      <c r="M131" s="104">
        <v>0.77439659999999999</v>
      </c>
      <c r="N131" s="104">
        <v>0.69138120000000003</v>
      </c>
      <c r="O131" s="104"/>
      <c r="P131" s="104">
        <v>0.79344479999999995</v>
      </c>
      <c r="Q131" s="104">
        <v>0.69490750000000001</v>
      </c>
      <c r="R131" s="104">
        <v>0.85249019999999998</v>
      </c>
      <c r="S131" s="104">
        <v>0.95949859999999998</v>
      </c>
      <c r="T131" s="104">
        <v>0.93261859999999996</v>
      </c>
      <c r="U131" s="104">
        <v>0.96220649999999996</v>
      </c>
      <c r="V131" s="104">
        <v>0.53374460000000001</v>
      </c>
      <c r="W131" s="104">
        <v>0.87667899999999999</v>
      </c>
      <c r="X131" s="104">
        <v>0.88329080000000004</v>
      </c>
      <c r="Y131" s="104">
        <v>0.59389999999999998</v>
      </c>
      <c r="Z131" s="106">
        <v>0.62335719999999994</v>
      </c>
      <c r="AA131" s="106">
        <v>0.87523569999999995</v>
      </c>
      <c r="AB131" s="106">
        <v>0.53935</v>
      </c>
      <c r="AC131" s="106"/>
      <c r="AD131" s="106">
        <v>0.93898369999999998</v>
      </c>
      <c r="AE131" s="106">
        <v>0.73856239999999995</v>
      </c>
      <c r="AF131" s="106">
        <v>0.66808849999999997</v>
      </c>
      <c r="AG131" s="106">
        <v>0.94242409999999999</v>
      </c>
      <c r="AH131" s="106">
        <v>0.69346759999999996</v>
      </c>
      <c r="AI131" s="117"/>
      <c r="AJ131" s="13"/>
      <c r="AK131" s="90"/>
      <c r="AL131" s="90"/>
      <c r="AM131" s="128"/>
      <c r="AN131" s="128"/>
      <c r="AO131" s="149"/>
    </row>
    <row r="132" spans="1:41" x14ac:dyDescent="0.25">
      <c r="A132" s="14"/>
      <c r="AJ132" s="21">
        <f>(reproductie!AH132-AVERAGE(reproductie!X132:AG132))/STDEV(reproductie!X132:AG132)</f>
        <v>-1.2723123404900838</v>
      </c>
    </row>
    <row r="135" spans="1:41" x14ac:dyDescent="0.25">
      <c r="AJ135" s="21">
        <f>(reproductie!AH135-AVERAGE(reproductie!X135:AG135))/STDEV(reproductie!X135:AG135)</f>
        <v>-1.6318978256230992</v>
      </c>
    </row>
  </sheetData>
  <phoneticPr fontId="4" type="noConversion"/>
  <conditionalFormatting sqref="G3:AH101 G102:AG104 G105:AH131">
    <cfRule type="cellIs" dxfId="181" priority="89" operator="greaterThan">
      <formula>0.95</formula>
    </cfRule>
    <cfRule type="cellIs" dxfId="180" priority="90" operator="lessThan">
      <formula>0.05</formula>
    </cfRule>
  </conditionalFormatting>
  <conditionalFormatting sqref="AJ3">
    <cfRule type="cellIs" dxfId="179" priority="88" operator="greaterThan">
      <formula>0.674</formula>
    </cfRule>
    <cfRule type="cellIs" dxfId="178" priority="87" operator="lessThan">
      <formula>-0.674</formula>
    </cfRule>
  </conditionalFormatting>
  <conditionalFormatting sqref="AJ6">
    <cfRule type="cellIs" dxfId="177" priority="85" operator="lessThan">
      <formula>-0.674</formula>
    </cfRule>
    <cfRule type="cellIs" dxfId="176" priority="86" operator="greaterThan">
      <formula>0.674</formula>
    </cfRule>
  </conditionalFormatting>
  <conditionalFormatting sqref="AJ9">
    <cfRule type="cellIs" dxfId="175" priority="80" operator="greaterThan">
      <formula>0.674</formula>
    </cfRule>
    <cfRule type="cellIs" dxfId="174" priority="79" operator="lessThan">
      <formula>-0.674</formula>
    </cfRule>
  </conditionalFormatting>
  <conditionalFormatting sqref="AJ12">
    <cfRule type="cellIs" dxfId="173" priority="84" operator="greaterThan">
      <formula>0.674</formula>
    </cfRule>
    <cfRule type="cellIs" dxfId="172" priority="83" operator="lessThan">
      <formula>-0.674</formula>
    </cfRule>
  </conditionalFormatting>
  <conditionalFormatting sqref="AJ15">
    <cfRule type="cellIs" dxfId="171" priority="78" operator="greaterThan">
      <formula>0.674</formula>
    </cfRule>
    <cfRule type="cellIs" dxfId="170" priority="77" operator="lessThan">
      <formula>-0.674</formula>
    </cfRule>
  </conditionalFormatting>
  <conditionalFormatting sqref="AJ18">
    <cfRule type="cellIs" dxfId="169" priority="82" operator="greaterThan">
      <formula>0.674</formula>
    </cfRule>
    <cfRule type="cellIs" dxfId="168" priority="81" operator="lessThan">
      <formula>-0.674</formula>
    </cfRule>
  </conditionalFormatting>
  <conditionalFormatting sqref="AJ21">
    <cfRule type="cellIs" dxfId="167" priority="76" operator="greaterThan">
      <formula>0.674</formula>
    </cfRule>
    <cfRule type="cellIs" dxfId="166" priority="75" operator="lessThan">
      <formula>-0.674</formula>
    </cfRule>
  </conditionalFormatting>
  <conditionalFormatting sqref="AJ24">
    <cfRule type="cellIs" dxfId="165" priority="73" operator="lessThan">
      <formula>-0.674</formula>
    </cfRule>
    <cfRule type="cellIs" dxfId="164" priority="74" operator="greaterThan">
      <formula>0.674</formula>
    </cfRule>
  </conditionalFormatting>
  <conditionalFormatting sqref="AJ27">
    <cfRule type="cellIs" dxfId="163" priority="72" operator="greaterThan">
      <formula>0.674</formula>
    </cfRule>
    <cfRule type="cellIs" dxfId="162" priority="71" operator="lessThan">
      <formula>-0.674</formula>
    </cfRule>
  </conditionalFormatting>
  <conditionalFormatting sqref="AJ30">
    <cfRule type="cellIs" dxfId="161" priority="70" operator="greaterThan">
      <formula>0.674</formula>
    </cfRule>
    <cfRule type="cellIs" dxfId="160" priority="69" operator="lessThan">
      <formula>-0.674</formula>
    </cfRule>
  </conditionalFormatting>
  <conditionalFormatting sqref="AJ33">
    <cfRule type="cellIs" dxfId="159" priority="68" operator="greaterThan">
      <formula>0.674</formula>
    </cfRule>
    <cfRule type="cellIs" dxfId="158" priority="67" operator="lessThan">
      <formula>-0.674</formula>
    </cfRule>
  </conditionalFormatting>
  <conditionalFormatting sqref="AJ36">
    <cfRule type="cellIs" dxfId="157" priority="66" operator="greaterThan">
      <formula>0.674</formula>
    </cfRule>
    <cfRule type="cellIs" dxfId="156" priority="65" operator="lessThan">
      <formula>-0.674</formula>
    </cfRule>
  </conditionalFormatting>
  <conditionalFormatting sqref="AJ39">
    <cfRule type="cellIs" dxfId="155" priority="64" operator="greaterThan">
      <formula>0.674</formula>
    </cfRule>
    <cfRule type="cellIs" dxfId="154" priority="63" operator="lessThan">
      <formula>-0.674</formula>
    </cfRule>
  </conditionalFormatting>
  <conditionalFormatting sqref="AJ42">
    <cfRule type="cellIs" dxfId="153" priority="62" operator="greaterThan">
      <formula>0.674</formula>
    </cfRule>
    <cfRule type="cellIs" dxfId="152" priority="61" operator="lessThan">
      <formula>-0.674</formula>
    </cfRule>
  </conditionalFormatting>
  <conditionalFormatting sqref="AJ45">
    <cfRule type="cellIs" dxfId="151" priority="60" operator="greaterThan">
      <formula>0.674</formula>
    </cfRule>
    <cfRule type="cellIs" dxfId="150" priority="59" operator="lessThan">
      <formula>-0.674</formula>
    </cfRule>
  </conditionalFormatting>
  <conditionalFormatting sqref="AJ48">
    <cfRule type="cellIs" dxfId="149" priority="58" operator="greaterThan">
      <formula>0.674</formula>
    </cfRule>
    <cfRule type="cellIs" dxfId="148" priority="57" operator="lessThan">
      <formula>-0.674</formula>
    </cfRule>
  </conditionalFormatting>
  <conditionalFormatting sqref="AJ51">
    <cfRule type="cellIs" dxfId="147" priority="56" operator="greaterThan">
      <formula>0.674</formula>
    </cfRule>
    <cfRule type="cellIs" dxfId="146" priority="55" operator="lessThan">
      <formula>-0.674</formula>
    </cfRule>
  </conditionalFormatting>
  <conditionalFormatting sqref="AJ54">
    <cfRule type="cellIs" dxfId="145" priority="54" operator="greaterThan">
      <formula>0.674</formula>
    </cfRule>
    <cfRule type="cellIs" dxfId="144" priority="53" operator="lessThan">
      <formula>-0.674</formula>
    </cfRule>
  </conditionalFormatting>
  <conditionalFormatting sqref="AJ57">
    <cfRule type="cellIs" dxfId="143" priority="52" operator="greaterThan">
      <formula>0.674</formula>
    </cfRule>
    <cfRule type="cellIs" dxfId="142" priority="51" operator="lessThan">
      <formula>-0.674</formula>
    </cfRule>
  </conditionalFormatting>
  <conditionalFormatting sqref="AJ60">
    <cfRule type="cellIs" dxfId="141" priority="50" operator="greaterThan">
      <formula>0.674</formula>
    </cfRule>
    <cfRule type="cellIs" dxfId="140" priority="49" operator="lessThan">
      <formula>-0.674</formula>
    </cfRule>
  </conditionalFormatting>
  <conditionalFormatting sqref="AJ63">
    <cfRule type="cellIs" dxfId="139" priority="48" operator="greaterThan">
      <formula>0.674</formula>
    </cfRule>
    <cfRule type="cellIs" dxfId="138" priority="47" operator="lessThan">
      <formula>-0.674</formula>
    </cfRule>
  </conditionalFormatting>
  <conditionalFormatting sqref="AJ71">
    <cfRule type="cellIs" dxfId="137" priority="45" operator="lessThan">
      <formula>-0.674</formula>
    </cfRule>
    <cfRule type="cellIs" dxfId="136" priority="46" operator="greaterThan">
      <formula>0.674</formula>
    </cfRule>
  </conditionalFormatting>
  <conditionalFormatting sqref="AJ74">
    <cfRule type="cellIs" dxfId="135" priority="44" operator="greaterThan">
      <formula>0.674</formula>
    </cfRule>
    <cfRule type="cellIs" dxfId="134" priority="43" operator="lessThan">
      <formula>-0.674</formula>
    </cfRule>
  </conditionalFormatting>
  <conditionalFormatting sqref="AJ76">
    <cfRule type="cellIs" dxfId="133" priority="42" operator="greaterThan">
      <formula>0.674</formula>
    </cfRule>
    <cfRule type="cellIs" dxfId="132" priority="41" operator="lessThan">
      <formula>-0.674</formula>
    </cfRule>
  </conditionalFormatting>
  <conditionalFormatting sqref="AJ78">
    <cfRule type="cellIs" dxfId="131" priority="40" operator="greaterThan">
      <formula>0.674</formula>
    </cfRule>
    <cfRule type="cellIs" dxfId="130" priority="39" operator="lessThan">
      <formula>-0.674</formula>
    </cfRule>
  </conditionalFormatting>
  <conditionalFormatting sqref="AJ81">
    <cfRule type="cellIs" dxfId="129" priority="38" operator="greaterThan">
      <formula>0.674</formula>
    </cfRule>
    <cfRule type="cellIs" dxfId="128" priority="37" operator="lessThan">
      <formula>-0.674</formula>
    </cfRule>
  </conditionalFormatting>
  <conditionalFormatting sqref="AJ83">
    <cfRule type="cellIs" dxfId="127" priority="36" operator="greaterThan">
      <formula>0.674</formula>
    </cfRule>
    <cfRule type="cellIs" dxfId="126" priority="35" operator="lessThan">
      <formula>-0.674</formula>
    </cfRule>
  </conditionalFormatting>
  <conditionalFormatting sqref="AJ85">
    <cfRule type="cellIs" dxfId="125" priority="34" operator="greaterThan">
      <formula>0.674</formula>
    </cfRule>
    <cfRule type="cellIs" dxfId="124" priority="33" operator="lessThan">
      <formula>-0.674</formula>
    </cfRule>
  </conditionalFormatting>
  <conditionalFormatting sqref="AJ90">
    <cfRule type="cellIs" dxfId="123" priority="32" operator="greaterThan">
      <formula>0.674</formula>
    </cfRule>
    <cfRule type="cellIs" dxfId="122" priority="31" operator="lessThan">
      <formula>-0.674</formula>
    </cfRule>
  </conditionalFormatting>
  <conditionalFormatting sqref="AJ93">
    <cfRule type="cellIs" dxfId="121" priority="30" operator="greaterThan">
      <formula>0.674</formula>
    </cfRule>
    <cfRule type="cellIs" dxfId="120" priority="29" operator="lessThan">
      <formula>-0.674</formula>
    </cfRule>
  </conditionalFormatting>
  <conditionalFormatting sqref="AJ96">
    <cfRule type="cellIs" dxfId="119" priority="28" operator="greaterThan">
      <formula>0.674</formula>
    </cfRule>
    <cfRule type="cellIs" dxfId="118" priority="27" operator="lessThan">
      <formula>-0.674</formula>
    </cfRule>
  </conditionalFormatting>
  <conditionalFormatting sqref="AJ99">
    <cfRule type="cellIs" dxfId="117" priority="26" operator="greaterThan">
      <formula>0.674</formula>
    </cfRule>
    <cfRule type="cellIs" dxfId="116" priority="25" operator="lessThan">
      <formula>-0.674</formula>
    </cfRule>
  </conditionalFormatting>
  <conditionalFormatting sqref="AJ102">
    <cfRule type="cellIs" dxfId="115" priority="24" operator="greaterThan">
      <formula>0.674</formula>
    </cfRule>
    <cfRule type="cellIs" dxfId="114" priority="23" operator="lessThan">
      <formula>-0.674</formula>
    </cfRule>
  </conditionalFormatting>
  <conditionalFormatting sqref="AJ105">
    <cfRule type="cellIs" dxfId="113" priority="22" operator="greaterThan">
      <formula>0.674</formula>
    </cfRule>
    <cfRule type="cellIs" dxfId="112" priority="21" operator="lessThan">
      <formula>-0.674</formula>
    </cfRule>
  </conditionalFormatting>
  <conditionalFormatting sqref="AJ108">
    <cfRule type="cellIs" dxfId="111" priority="20" operator="greaterThan">
      <formula>0.674</formula>
    </cfRule>
    <cfRule type="cellIs" dxfId="110" priority="19" operator="lessThan">
      <formula>-0.674</formula>
    </cfRule>
  </conditionalFormatting>
  <conditionalFormatting sqref="AJ111">
    <cfRule type="cellIs" dxfId="109" priority="18" operator="greaterThan">
      <formula>0.674</formula>
    </cfRule>
    <cfRule type="cellIs" dxfId="108" priority="17" operator="lessThan">
      <formula>-0.674</formula>
    </cfRule>
  </conditionalFormatting>
  <conditionalFormatting sqref="AJ114">
    <cfRule type="cellIs" dxfId="107" priority="16" operator="greaterThan">
      <formula>0.674</formula>
    </cfRule>
    <cfRule type="cellIs" dxfId="106" priority="15" operator="lessThan">
      <formula>-0.674</formula>
    </cfRule>
  </conditionalFormatting>
  <conditionalFormatting sqref="AJ117">
    <cfRule type="cellIs" dxfId="105" priority="14" operator="greaterThan">
      <formula>0.674</formula>
    </cfRule>
    <cfRule type="cellIs" dxfId="104" priority="13" operator="lessThan">
      <formula>-0.674</formula>
    </cfRule>
  </conditionalFormatting>
  <conditionalFormatting sqref="AJ120">
    <cfRule type="cellIs" dxfId="103" priority="12" operator="greaterThan">
      <formula>0.674</formula>
    </cfRule>
    <cfRule type="cellIs" dxfId="102" priority="11" operator="lessThan">
      <formula>-0.674</formula>
    </cfRule>
  </conditionalFormatting>
  <conditionalFormatting sqref="AJ123">
    <cfRule type="cellIs" dxfId="101" priority="10" operator="greaterThan">
      <formula>0.674</formula>
    </cfRule>
    <cfRule type="cellIs" dxfId="100" priority="9" operator="lessThan">
      <formula>-0.674</formula>
    </cfRule>
  </conditionalFormatting>
  <conditionalFormatting sqref="AJ126">
    <cfRule type="cellIs" dxfId="99" priority="8" operator="greaterThan">
      <formula>0.674</formula>
    </cfRule>
    <cfRule type="cellIs" dxfId="98" priority="7" operator="lessThan">
      <formula>-0.674</formula>
    </cfRule>
  </conditionalFormatting>
  <conditionalFormatting sqref="AJ129">
    <cfRule type="cellIs" dxfId="97" priority="5" operator="lessThan">
      <formula>-0.674</formula>
    </cfRule>
    <cfRule type="cellIs" dxfId="96" priority="6" operator="greaterThan">
      <formula>0.674</formula>
    </cfRule>
  </conditionalFormatting>
  <conditionalFormatting sqref="AJ132">
    <cfRule type="cellIs" dxfId="95" priority="4" operator="greaterThan">
      <formula>0.674</formula>
    </cfRule>
    <cfRule type="cellIs" dxfId="94" priority="3" operator="lessThan">
      <formula>-0.674</formula>
    </cfRule>
  </conditionalFormatting>
  <conditionalFormatting sqref="AJ135">
    <cfRule type="cellIs" dxfId="93" priority="1" operator="lessThan">
      <formula>-0.674</formula>
    </cfRule>
    <cfRule type="cellIs" dxfId="92" priority="2" operator="greaterThan">
      <formula>0.674</formula>
    </cfRule>
  </conditionalFormatting>
  <pageMargins left="0.75" right="0.75" top="1" bottom="1" header="0.5" footer="0.5"/>
  <pageSetup paperSize="9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S139"/>
  <sheetViews>
    <sheetView zoomScaleNormal="100" workbookViewId="0">
      <pane xSplit="4" ySplit="2" topLeftCell="F3" activePane="bottomRight" state="frozen"/>
      <selection pane="topRight" activeCell="F1" sqref="F1"/>
      <selection pane="bottomLeft" activeCell="A3" sqref="A3"/>
      <selection pane="bottomRight" activeCell="U17" sqref="U17"/>
    </sheetView>
  </sheetViews>
  <sheetFormatPr defaultColWidth="9.09765625" defaultRowHeight="11.5" x14ac:dyDescent="0.25"/>
  <cols>
    <col min="1" max="1" width="15" style="13" customWidth="1"/>
    <col min="2" max="2" width="1.69921875" style="13" customWidth="1"/>
    <col min="3" max="4" width="2.59765625" style="41" customWidth="1"/>
    <col min="5" max="6" width="5.69921875" style="42" customWidth="1"/>
    <col min="7" max="7" width="5.69921875" style="12" customWidth="1"/>
    <col min="8" max="31" width="5.69921875" style="13" customWidth="1"/>
    <col min="32" max="34" width="6.09765625" style="13" customWidth="1"/>
    <col min="35" max="35" width="2.8984375" style="13" customWidth="1"/>
    <col min="36" max="36" width="7" style="13" customWidth="1"/>
    <col min="37" max="38" width="7.69921875" style="13" customWidth="1"/>
    <col min="39" max="39" width="3" style="13" customWidth="1"/>
    <col min="40" max="40" width="9.19921875" style="80" customWidth="1"/>
    <col min="41" max="41" width="7.3984375" style="12" customWidth="1"/>
    <col min="42" max="44" width="18.3984375" style="13" customWidth="1"/>
    <col min="45" max="45" width="18.19921875" style="13" customWidth="1"/>
    <col min="46" max="16384" width="9.09765625" style="13"/>
  </cols>
  <sheetData>
    <row r="1" spans="1:45" x14ac:dyDescent="0.25">
      <c r="A1" s="8" t="s">
        <v>81</v>
      </c>
      <c r="B1" s="9"/>
      <c r="C1" s="10"/>
      <c r="D1" s="10"/>
      <c r="F1" s="11"/>
      <c r="G1" s="150" t="s">
        <v>108</v>
      </c>
    </row>
    <row r="2" spans="1:45" s="91" customFormat="1" ht="17.5" x14ac:dyDescent="0.25">
      <c r="A2" s="91" t="s">
        <v>28</v>
      </c>
      <c r="B2" s="92"/>
      <c r="C2" s="93" t="s">
        <v>56</v>
      </c>
      <c r="D2" s="93" t="s">
        <v>63</v>
      </c>
      <c r="E2" s="94">
        <v>1994</v>
      </c>
      <c r="F2" s="94">
        <v>1995</v>
      </c>
      <c r="G2" s="95">
        <v>1996</v>
      </c>
      <c r="H2" s="95">
        <v>1997</v>
      </c>
      <c r="I2" s="95">
        <v>1998</v>
      </c>
      <c r="J2" s="95">
        <v>1999</v>
      </c>
      <c r="K2" s="95">
        <v>2000</v>
      </c>
      <c r="L2" s="95">
        <v>2001</v>
      </c>
      <c r="M2" s="95">
        <v>2002</v>
      </c>
      <c r="N2" s="95">
        <v>2003</v>
      </c>
      <c r="O2" s="95">
        <v>2004</v>
      </c>
      <c r="P2" s="95">
        <v>2005</v>
      </c>
      <c r="Q2" s="95">
        <v>2006</v>
      </c>
      <c r="R2" s="95">
        <v>2007</v>
      </c>
      <c r="S2" s="95">
        <v>2008</v>
      </c>
      <c r="T2" s="95">
        <v>2009</v>
      </c>
      <c r="U2" s="95">
        <v>2010</v>
      </c>
      <c r="V2" s="95">
        <v>2011</v>
      </c>
      <c r="W2" s="95">
        <v>2012</v>
      </c>
      <c r="X2" s="95">
        <v>2013</v>
      </c>
      <c r="Y2" s="95">
        <v>2014</v>
      </c>
      <c r="Z2" s="95">
        <v>2015</v>
      </c>
      <c r="AA2" s="95">
        <v>2016</v>
      </c>
      <c r="AB2" s="95">
        <v>2017</v>
      </c>
      <c r="AC2" s="95">
        <v>2018</v>
      </c>
      <c r="AD2" s="95">
        <v>2019</v>
      </c>
      <c r="AE2" s="95">
        <v>2020</v>
      </c>
      <c r="AF2" s="95">
        <v>2021</v>
      </c>
      <c r="AG2" s="95">
        <v>2022</v>
      </c>
      <c r="AH2" s="95">
        <v>2023</v>
      </c>
      <c r="AI2" s="95"/>
      <c r="AJ2" s="95" t="s">
        <v>173</v>
      </c>
      <c r="AK2" s="95" t="s">
        <v>106</v>
      </c>
      <c r="AL2" s="96" t="s">
        <v>107</v>
      </c>
      <c r="AN2" s="99" t="s">
        <v>92</v>
      </c>
      <c r="AO2" s="98" t="s">
        <v>55</v>
      </c>
      <c r="AP2" s="100"/>
      <c r="AQ2" s="100"/>
      <c r="AR2" s="100"/>
      <c r="AS2" s="100"/>
    </row>
    <row r="3" spans="1:45" s="37" customFormat="1" x14ac:dyDescent="0.25">
      <c r="A3" s="37" t="s">
        <v>62</v>
      </c>
      <c r="B3" s="34" t="s">
        <v>69</v>
      </c>
      <c r="C3" s="35" t="s">
        <v>59</v>
      </c>
      <c r="D3" s="35" t="s">
        <v>61</v>
      </c>
      <c r="E3" s="19"/>
      <c r="F3" s="19">
        <v>0.1210492</v>
      </c>
      <c r="G3" s="20"/>
      <c r="H3" s="20"/>
      <c r="I3" s="20"/>
      <c r="J3" s="20">
        <v>6.3435000000000005E-2</v>
      </c>
      <c r="K3" s="20"/>
      <c r="L3" s="20">
        <v>6.3191800000000006E-2</v>
      </c>
      <c r="M3" s="20">
        <v>0.1703779</v>
      </c>
      <c r="N3" s="20"/>
      <c r="O3" s="20"/>
      <c r="P3" s="20"/>
      <c r="Q3" s="20"/>
      <c r="R3" s="20"/>
      <c r="S3" s="20"/>
      <c r="T3" s="20">
        <v>0.13720389999999999</v>
      </c>
      <c r="U3" s="20">
        <v>8.6193699999999998E-2</v>
      </c>
      <c r="V3" s="20">
        <v>5.8097700000000002E-2</v>
      </c>
      <c r="W3" s="20">
        <v>5.9593800000000002E-2</v>
      </c>
      <c r="X3" s="20">
        <v>0.16133910000000001</v>
      </c>
      <c r="Y3" s="20">
        <v>0.2274736</v>
      </c>
      <c r="Z3" s="20"/>
      <c r="AA3" s="20">
        <v>7.1437700000000007E-2</v>
      </c>
      <c r="AB3" s="20">
        <v>6.7467399999999997E-2</v>
      </c>
      <c r="AC3" s="20"/>
      <c r="AD3" s="20">
        <v>7.5092800000000001E-2</v>
      </c>
      <c r="AE3" s="20">
        <v>6.1990200000000002E-2</v>
      </c>
      <c r="AF3" s="20"/>
      <c r="AG3" s="20"/>
      <c r="AH3" s="20">
        <v>0.1093628</v>
      </c>
      <c r="AI3" s="20"/>
      <c r="AJ3" s="21">
        <f>(reproductie!AH3-AVERAGE(reproductie!X3:AG3))/STDEV(reproductie!X3:AG3)</f>
        <v>-0.45758945302033699</v>
      </c>
      <c r="AK3" s="21">
        <f>AVERAGE(G3:AH3)</f>
        <v>0.10087552857142856</v>
      </c>
      <c r="AL3" s="21">
        <f>STDEV(G3:AH3)</f>
        <v>5.3086520248269188E-2</v>
      </c>
      <c r="AN3" s="69">
        <v>0.53</v>
      </c>
      <c r="AO3" s="72" t="s">
        <v>0</v>
      </c>
    </row>
    <row r="4" spans="1:45" x14ac:dyDescent="0.25">
      <c r="A4" s="155" t="s">
        <v>156</v>
      </c>
      <c r="B4" s="152" t="s">
        <v>67</v>
      </c>
      <c r="C4" s="25"/>
      <c r="D4" s="25"/>
      <c r="E4" s="19"/>
      <c r="F4" s="19">
        <v>1.5798199999999998E-2</v>
      </c>
      <c r="G4" s="20"/>
      <c r="H4" s="20"/>
      <c r="I4" s="20"/>
      <c r="J4" s="20">
        <v>8.5097999999999997E-3</v>
      </c>
      <c r="K4" s="20"/>
      <c r="L4" s="20">
        <v>8.7018000000000009E-3</v>
      </c>
      <c r="M4" s="20">
        <v>2.1398299999999999E-2</v>
      </c>
      <c r="N4" s="20"/>
      <c r="O4" s="20"/>
      <c r="P4" s="20"/>
      <c r="Q4" s="20"/>
      <c r="R4" s="20"/>
      <c r="S4" s="20"/>
      <c r="T4" s="20">
        <v>4.3129500000000001E-2</v>
      </c>
      <c r="U4" s="20">
        <v>2.1011999999999999E-2</v>
      </c>
      <c r="V4" s="20">
        <v>1.4249899999999999E-2</v>
      </c>
      <c r="W4" s="20">
        <v>1.4825400000000001E-2</v>
      </c>
      <c r="X4" s="20">
        <v>7.1561100000000002E-2</v>
      </c>
      <c r="Y4" s="20">
        <v>0.1140963</v>
      </c>
      <c r="Z4" s="20"/>
      <c r="AA4" s="20">
        <v>1.7562700000000001E-2</v>
      </c>
      <c r="AB4" s="20">
        <v>2.80948E-2</v>
      </c>
      <c r="AC4" s="20"/>
      <c r="AD4" s="20">
        <v>2.37068E-2</v>
      </c>
      <c r="AE4" s="20">
        <v>1.9706499999999998E-2</v>
      </c>
      <c r="AF4" s="20"/>
      <c r="AG4" s="20"/>
      <c r="AH4" s="20">
        <v>3.4027000000000002E-2</v>
      </c>
      <c r="AI4" s="20"/>
      <c r="AO4" s="73"/>
    </row>
    <row r="5" spans="1:45" x14ac:dyDescent="0.25">
      <c r="B5" s="152" t="s">
        <v>68</v>
      </c>
      <c r="C5" s="25"/>
      <c r="D5" s="25"/>
      <c r="E5" s="19"/>
      <c r="F5" s="19">
        <v>0.54162160000000004</v>
      </c>
      <c r="G5" s="20"/>
      <c r="H5" s="20"/>
      <c r="I5" s="20"/>
      <c r="J5" s="20">
        <v>0.34832449999999998</v>
      </c>
      <c r="K5" s="20"/>
      <c r="L5" s="20">
        <v>0.341387</v>
      </c>
      <c r="M5" s="20">
        <v>0.65856630000000005</v>
      </c>
      <c r="N5" s="20"/>
      <c r="O5" s="20"/>
      <c r="P5" s="20"/>
      <c r="Q5" s="20"/>
      <c r="R5" s="20"/>
      <c r="S5" s="20"/>
      <c r="T5" s="20">
        <v>0.35940250000000001</v>
      </c>
      <c r="U5" s="20">
        <v>0.29304989999999997</v>
      </c>
      <c r="V5" s="20">
        <v>0.20835010000000001</v>
      </c>
      <c r="W5" s="20">
        <v>0.210645</v>
      </c>
      <c r="X5" s="20">
        <v>0.32439570000000001</v>
      </c>
      <c r="Y5" s="20">
        <v>0.40234639999999999</v>
      </c>
      <c r="Z5" s="20"/>
      <c r="AA5" s="20">
        <v>0.2487364</v>
      </c>
      <c r="AB5" s="20">
        <v>0.1533138</v>
      </c>
      <c r="AC5" s="20"/>
      <c r="AD5" s="20">
        <v>0.2135032</v>
      </c>
      <c r="AE5" s="20">
        <v>0.1784821</v>
      </c>
      <c r="AF5" s="20"/>
      <c r="AG5" s="20"/>
      <c r="AH5" s="20">
        <v>0.29973689999999997</v>
      </c>
      <c r="AI5" s="20"/>
      <c r="AO5" s="73"/>
      <c r="AP5" s="37"/>
      <c r="AQ5" s="37"/>
      <c r="AR5" s="37"/>
      <c r="AS5" s="37"/>
    </row>
    <row r="6" spans="1:45" s="90" customFormat="1" x14ac:dyDescent="0.25">
      <c r="A6" s="90" t="s">
        <v>29</v>
      </c>
      <c r="B6" s="101" t="s">
        <v>69</v>
      </c>
      <c r="C6" s="102" t="s">
        <v>59</v>
      </c>
      <c r="D6" s="102" t="s">
        <v>61</v>
      </c>
      <c r="E6" s="103">
        <v>6.7981100000000003E-2</v>
      </c>
      <c r="F6" s="103"/>
      <c r="G6" s="104">
        <v>6.8814500000000001E-2</v>
      </c>
      <c r="H6" s="104">
        <v>6.6066E-2</v>
      </c>
      <c r="I6" s="104">
        <v>9.5787899999999995E-2</v>
      </c>
      <c r="J6" s="104">
        <v>8.1225500000000006E-2</v>
      </c>
      <c r="K6" s="104">
        <v>9.4658099999999995E-2</v>
      </c>
      <c r="L6" s="104">
        <v>0.11514530000000001</v>
      </c>
      <c r="M6" s="104">
        <v>7.7740299999999998E-2</v>
      </c>
      <c r="N6" s="104">
        <v>0.1006286</v>
      </c>
      <c r="O6" s="104"/>
      <c r="P6" s="104">
        <v>0.1054754</v>
      </c>
      <c r="Q6" s="104">
        <v>0.13952980000000001</v>
      </c>
      <c r="R6" s="104">
        <v>0.1091453</v>
      </c>
      <c r="S6" s="104">
        <v>9.5349400000000001E-2</v>
      </c>
      <c r="T6" s="104">
        <v>6.5455700000000006E-2</v>
      </c>
      <c r="U6" s="104">
        <v>0.1063553</v>
      </c>
      <c r="V6" s="104">
        <v>0.1158949</v>
      </c>
      <c r="W6" s="104">
        <v>7.8015500000000002E-2</v>
      </c>
      <c r="X6" s="104">
        <v>0.1515339</v>
      </c>
      <c r="Y6" s="104">
        <v>0.14369889999999999</v>
      </c>
      <c r="Z6" s="104">
        <v>0.13113659999999999</v>
      </c>
      <c r="AA6" s="104">
        <v>0.13567960000000001</v>
      </c>
      <c r="AB6" s="104">
        <v>0.16772899999999999</v>
      </c>
      <c r="AC6" s="106">
        <v>0.14805370000000001</v>
      </c>
      <c r="AD6" s="104">
        <v>0.17850269999999999</v>
      </c>
      <c r="AE6" s="104">
        <v>0.1633078</v>
      </c>
      <c r="AF6" s="104">
        <v>0.16189410000000001</v>
      </c>
      <c r="AG6" s="104">
        <v>0.16428219999999999</v>
      </c>
      <c r="AH6" s="104">
        <v>0.14560870000000001</v>
      </c>
      <c r="AI6" s="104"/>
      <c r="AJ6" s="105">
        <f>(reproductie!AH6-AVERAGE(reproductie!X6:AG6))/STDEV(reproductie!X6:AG6)</f>
        <v>-2.0650231825758585</v>
      </c>
      <c r="AK6" s="105">
        <f>AVERAGE(G6:AH6)</f>
        <v>0.11876721111111113</v>
      </c>
      <c r="AL6" s="105">
        <f>STDEV(G6:AH6)</f>
        <v>3.470978197494106E-2</v>
      </c>
      <c r="AN6" s="106">
        <v>0.57799999999999996</v>
      </c>
      <c r="AO6" s="107" t="s">
        <v>1</v>
      </c>
      <c r="AP6" s="108"/>
      <c r="AQ6" s="108"/>
      <c r="AR6" s="108"/>
      <c r="AS6" s="108"/>
    </row>
    <row r="7" spans="1:45" s="109" customFormat="1" x14ac:dyDescent="0.25">
      <c r="A7" s="109" t="s">
        <v>145</v>
      </c>
      <c r="B7" s="110"/>
      <c r="C7" s="111"/>
      <c r="D7" s="111"/>
      <c r="E7" s="103">
        <v>2.52836E-2</v>
      </c>
      <c r="F7" s="103"/>
      <c r="G7" s="104">
        <v>3.5726399999999998E-2</v>
      </c>
      <c r="H7" s="104">
        <v>3.5464799999999998E-2</v>
      </c>
      <c r="I7" s="104">
        <v>6.2906900000000002E-2</v>
      </c>
      <c r="J7" s="104">
        <v>5.3826499999999999E-2</v>
      </c>
      <c r="K7" s="104">
        <v>6.6011700000000006E-2</v>
      </c>
      <c r="L7" s="104">
        <v>7.5780899999999998E-2</v>
      </c>
      <c r="M7" s="104">
        <v>5.0604099999999999E-2</v>
      </c>
      <c r="N7" s="104">
        <v>6.8302500000000002E-2</v>
      </c>
      <c r="O7" s="104"/>
      <c r="P7" s="104">
        <v>6.9413199999999994E-2</v>
      </c>
      <c r="Q7" s="104">
        <v>9.3591099999999997E-2</v>
      </c>
      <c r="R7" s="104">
        <v>7.1721900000000005E-2</v>
      </c>
      <c r="S7" s="104">
        <v>6.1293800000000002E-2</v>
      </c>
      <c r="T7" s="104">
        <v>3.9941900000000002E-2</v>
      </c>
      <c r="U7" s="104">
        <v>6.6035099999999999E-2</v>
      </c>
      <c r="V7" s="104">
        <v>7.3032700000000006E-2</v>
      </c>
      <c r="W7" s="104">
        <v>4.6976900000000002E-2</v>
      </c>
      <c r="X7" s="104">
        <v>0.10265150000000001</v>
      </c>
      <c r="Y7" s="104">
        <v>0.10235909999999999</v>
      </c>
      <c r="Z7" s="104">
        <v>9.0474200000000005E-2</v>
      </c>
      <c r="AA7" s="104">
        <v>9.7317200000000006E-2</v>
      </c>
      <c r="AB7" s="104">
        <v>0.12271799999999999</v>
      </c>
      <c r="AC7" s="106">
        <v>0.10354969999999999</v>
      </c>
      <c r="AD7" s="104">
        <v>0.1282576</v>
      </c>
      <c r="AE7" s="104">
        <v>0.11998780000000001</v>
      </c>
      <c r="AF7" s="104">
        <v>0.11201990000000001</v>
      </c>
      <c r="AG7" s="104">
        <v>0.1172832</v>
      </c>
      <c r="AH7" s="104">
        <v>9.8748600000000006E-2</v>
      </c>
      <c r="AI7" s="104"/>
      <c r="AN7" s="112"/>
      <c r="AO7" s="113"/>
      <c r="AP7" s="108"/>
      <c r="AQ7" s="108"/>
      <c r="AR7" s="108"/>
      <c r="AS7" s="108"/>
    </row>
    <row r="8" spans="1:45" s="109" customFormat="1" x14ac:dyDescent="0.25">
      <c r="B8" s="110"/>
      <c r="C8" s="111"/>
      <c r="D8" s="111"/>
      <c r="E8" s="103">
        <v>0.17019380000000001</v>
      </c>
      <c r="F8" s="103"/>
      <c r="G8" s="104">
        <v>0.12846460000000001</v>
      </c>
      <c r="H8" s="104">
        <v>0.11979239999999999</v>
      </c>
      <c r="I8" s="104">
        <v>0.14322860000000001</v>
      </c>
      <c r="J8" s="104">
        <v>0.12079090000000001</v>
      </c>
      <c r="K8" s="104">
        <v>0.13395280000000001</v>
      </c>
      <c r="L8" s="104">
        <v>0.17117060000000001</v>
      </c>
      <c r="M8" s="104">
        <v>0.1176252</v>
      </c>
      <c r="N8" s="104">
        <v>0.14585870000000001</v>
      </c>
      <c r="O8" s="104"/>
      <c r="P8" s="104">
        <v>0.1571099</v>
      </c>
      <c r="Q8" s="104">
        <v>0.2029678</v>
      </c>
      <c r="R8" s="104">
        <v>0.1626737</v>
      </c>
      <c r="S8" s="104">
        <v>0.14539579999999999</v>
      </c>
      <c r="T8" s="104">
        <v>0.1054766</v>
      </c>
      <c r="U8" s="104">
        <v>0.16689509999999999</v>
      </c>
      <c r="V8" s="104">
        <v>0.1790534</v>
      </c>
      <c r="W8" s="104">
        <v>0.12683269999999999</v>
      </c>
      <c r="X8" s="104">
        <v>0.21803790000000001</v>
      </c>
      <c r="Y8" s="104">
        <v>0.1980508</v>
      </c>
      <c r="Z8" s="104">
        <v>0.1863302</v>
      </c>
      <c r="AA8" s="104">
        <v>0.18604780000000001</v>
      </c>
      <c r="AB8" s="104">
        <v>0.22501489999999999</v>
      </c>
      <c r="AC8" s="106">
        <v>0.20726259999999999</v>
      </c>
      <c r="AD8" s="104">
        <v>0.24294579999999999</v>
      </c>
      <c r="AE8" s="104">
        <v>0.21838659999999999</v>
      </c>
      <c r="AF8" s="104">
        <v>0.22826540000000001</v>
      </c>
      <c r="AG8" s="104">
        <v>0.22530790000000001</v>
      </c>
      <c r="AH8" s="104">
        <v>0.2095359</v>
      </c>
      <c r="AI8" s="104"/>
      <c r="AN8" s="112"/>
      <c r="AO8" s="113"/>
      <c r="AP8" s="108"/>
      <c r="AQ8" s="108"/>
      <c r="AR8" s="108"/>
      <c r="AS8" s="108"/>
    </row>
    <row r="9" spans="1:45" x14ac:dyDescent="0.25">
      <c r="A9" s="13" t="s">
        <v>30</v>
      </c>
      <c r="B9" s="17" t="s">
        <v>69</v>
      </c>
      <c r="C9" s="18" t="s">
        <v>59</v>
      </c>
      <c r="D9" s="18" t="s">
        <v>59</v>
      </c>
      <c r="E9" s="19">
        <v>0.243897</v>
      </c>
      <c r="F9" s="19">
        <v>0.15267990000000001</v>
      </c>
      <c r="G9" s="20">
        <v>0.1349852</v>
      </c>
      <c r="H9" s="20">
        <v>9.3251399999999998E-2</v>
      </c>
      <c r="I9" s="20"/>
      <c r="J9" s="20">
        <v>7.0689600000000005E-2</v>
      </c>
      <c r="K9" s="20"/>
      <c r="L9" s="20">
        <v>0.1470146</v>
      </c>
      <c r="M9" s="20"/>
      <c r="N9" s="20">
        <v>7.2201600000000005E-2</v>
      </c>
      <c r="O9" s="29">
        <v>5.14955E-2</v>
      </c>
      <c r="P9" s="20"/>
      <c r="Q9" s="20">
        <v>0.1442659</v>
      </c>
      <c r="R9" s="20">
        <v>8.4002199999999999E-2</v>
      </c>
      <c r="S9" s="20">
        <v>0.18637980000000001</v>
      </c>
      <c r="T9" s="29">
        <v>5.2047700000000002E-2</v>
      </c>
      <c r="U9" s="20">
        <v>0.14970520000000001</v>
      </c>
      <c r="V9" s="20">
        <v>5.68088E-2</v>
      </c>
      <c r="W9" s="20">
        <v>0.12290760000000001</v>
      </c>
      <c r="X9" s="20"/>
      <c r="Y9" s="20">
        <v>8.1734100000000004E-2</v>
      </c>
      <c r="Z9" s="20">
        <v>5.3211099999999997E-2</v>
      </c>
      <c r="AA9" s="20">
        <v>6.1126199999999999E-2</v>
      </c>
      <c r="AB9" s="20">
        <v>0.10323690000000001</v>
      </c>
      <c r="AC9" s="29">
        <v>9.6241900000000005E-2</v>
      </c>
      <c r="AD9" s="29"/>
      <c r="AE9" s="29">
        <v>0.1303908</v>
      </c>
      <c r="AF9" s="29">
        <v>0.1294053</v>
      </c>
      <c r="AG9" s="29">
        <v>0.10478270000000001</v>
      </c>
      <c r="AH9" s="29">
        <v>7.16088E-2</v>
      </c>
      <c r="AI9" s="20"/>
      <c r="AJ9" s="21">
        <f>(reproductie!AH9-AVERAGE(reproductie!X9:AG9))/STDEV(reproductie!X9:AG9)</f>
        <v>0.48133435860789692</v>
      </c>
      <c r="AK9" s="21">
        <f>AVERAGE(G9:AH9)</f>
        <v>9.9886040909090909E-2</v>
      </c>
      <c r="AL9" s="21">
        <f>STDEV(G9:AH9)</f>
        <v>3.8407026484283319E-2</v>
      </c>
      <c r="AN9" s="80">
        <v>0.378</v>
      </c>
      <c r="AO9" s="74" t="s">
        <v>2</v>
      </c>
      <c r="AP9" s="37"/>
      <c r="AQ9" s="37"/>
      <c r="AR9" s="37"/>
      <c r="AS9" s="37"/>
    </row>
    <row r="10" spans="1:45" s="30" customFormat="1" x14ac:dyDescent="0.25">
      <c r="A10" s="30" t="s">
        <v>148</v>
      </c>
      <c r="B10" s="24"/>
      <c r="C10" s="25"/>
      <c r="D10" s="25"/>
      <c r="E10" s="19">
        <v>8.4540799999999999E-2</v>
      </c>
      <c r="F10" s="19">
        <v>5.3978699999999998E-2</v>
      </c>
      <c r="G10" s="20">
        <v>6.1986100000000002E-2</v>
      </c>
      <c r="H10" s="20">
        <v>3.7658200000000003E-2</v>
      </c>
      <c r="I10" s="20"/>
      <c r="J10" s="20">
        <v>2.8565699999999999E-2</v>
      </c>
      <c r="K10" s="20"/>
      <c r="L10" s="20">
        <v>7.3936399999999999E-2</v>
      </c>
      <c r="M10" s="20"/>
      <c r="N10" s="20">
        <v>2.62042E-2</v>
      </c>
      <c r="O10" s="29">
        <v>1.8815700000000001E-2</v>
      </c>
      <c r="P10" s="20"/>
      <c r="Q10" s="20">
        <v>7.2547299999999995E-2</v>
      </c>
      <c r="R10" s="20">
        <v>3.3880899999999999E-2</v>
      </c>
      <c r="S10" s="20">
        <v>0.1076878</v>
      </c>
      <c r="T10" s="29">
        <v>1.9006499999999999E-2</v>
      </c>
      <c r="U10" s="20">
        <v>7.7857700000000002E-2</v>
      </c>
      <c r="V10" s="20">
        <v>1.78169E-2</v>
      </c>
      <c r="W10" s="20">
        <v>5.6845300000000001E-2</v>
      </c>
      <c r="X10" s="20"/>
      <c r="Y10" s="20">
        <v>3.97864E-2</v>
      </c>
      <c r="Z10" s="20">
        <v>1.9519999999999999E-2</v>
      </c>
      <c r="AA10" s="20">
        <v>2.4761100000000001E-2</v>
      </c>
      <c r="AB10" s="20">
        <v>4.7732499999999997E-2</v>
      </c>
      <c r="AC10" s="29">
        <v>4.1990199999999998E-2</v>
      </c>
      <c r="AD10" s="29"/>
      <c r="AE10" s="29">
        <v>6.2982099999999999E-2</v>
      </c>
      <c r="AF10" s="29">
        <v>5.5981400000000001E-2</v>
      </c>
      <c r="AG10" s="29">
        <v>3.7727299999999998E-2</v>
      </c>
      <c r="AH10" s="29">
        <v>2.2140799999999999E-2</v>
      </c>
      <c r="AI10" s="20"/>
      <c r="AN10" s="68"/>
      <c r="AO10" s="73"/>
      <c r="AP10" s="37"/>
      <c r="AQ10" s="37"/>
      <c r="AR10" s="37"/>
      <c r="AS10" s="37"/>
    </row>
    <row r="11" spans="1:45" s="30" customFormat="1" x14ac:dyDescent="0.25">
      <c r="B11" s="24"/>
      <c r="C11" s="25"/>
      <c r="D11" s="25"/>
      <c r="E11" s="19">
        <v>0.52979679999999996</v>
      </c>
      <c r="F11" s="19">
        <v>0.3626703</v>
      </c>
      <c r="G11" s="20">
        <v>0.26927420000000002</v>
      </c>
      <c r="H11" s="20">
        <v>0.2127695</v>
      </c>
      <c r="I11" s="20"/>
      <c r="J11" s="20">
        <v>0.16441739999999999</v>
      </c>
      <c r="K11" s="20"/>
      <c r="L11" s="20">
        <v>0.27117219999999997</v>
      </c>
      <c r="M11" s="20"/>
      <c r="N11" s="20">
        <v>0.1837087</v>
      </c>
      <c r="O11" s="29">
        <v>0.1332275</v>
      </c>
      <c r="P11" s="20"/>
      <c r="Q11" s="20">
        <v>0.26651039999999998</v>
      </c>
      <c r="R11" s="20">
        <v>0.19342500000000001</v>
      </c>
      <c r="S11" s="20">
        <v>0.30304599999999998</v>
      </c>
      <c r="T11" s="29">
        <v>0.13464480000000001</v>
      </c>
      <c r="U11" s="20">
        <v>0.2685458</v>
      </c>
      <c r="V11" s="20">
        <v>0.166655</v>
      </c>
      <c r="W11" s="20">
        <v>0.24573999999999999</v>
      </c>
      <c r="X11" s="20"/>
      <c r="Y11" s="20">
        <v>0.16051499999999999</v>
      </c>
      <c r="Z11" s="20">
        <v>0.1369312</v>
      </c>
      <c r="AA11" s="20">
        <v>0.14306369999999999</v>
      </c>
      <c r="AB11" s="20">
        <v>0.2091102</v>
      </c>
      <c r="AC11" s="29">
        <v>0.20554810000000001</v>
      </c>
      <c r="AD11" s="29"/>
      <c r="AE11" s="29">
        <v>0.25064730000000002</v>
      </c>
      <c r="AF11" s="29">
        <v>0.27144000000000001</v>
      </c>
      <c r="AG11" s="29">
        <v>0.25894850000000003</v>
      </c>
      <c r="AH11" s="29">
        <v>0.2080823</v>
      </c>
      <c r="AI11" s="20"/>
      <c r="AN11" s="68"/>
      <c r="AO11" s="73"/>
      <c r="AP11" s="37"/>
      <c r="AQ11" s="37"/>
      <c r="AR11" s="37"/>
      <c r="AS11" s="37"/>
    </row>
    <row r="12" spans="1:45" s="90" customFormat="1" x14ac:dyDescent="0.25">
      <c r="A12" s="90" t="s">
        <v>31</v>
      </c>
      <c r="B12" s="101" t="s">
        <v>69</v>
      </c>
      <c r="C12" s="102" t="s">
        <v>58</v>
      </c>
      <c r="D12" s="102" t="s">
        <v>61</v>
      </c>
      <c r="E12" s="103">
        <v>0.18932299999999999</v>
      </c>
      <c r="F12" s="103">
        <v>7.2171700000000005E-2</v>
      </c>
      <c r="G12" s="104"/>
      <c r="H12" s="104"/>
      <c r="I12" s="104"/>
      <c r="J12" s="104"/>
      <c r="K12" s="104"/>
      <c r="L12" s="104"/>
      <c r="M12" s="104"/>
      <c r="N12" s="104"/>
      <c r="O12" s="104"/>
      <c r="P12" s="104">
        <v>6.5142000000000005E-2</v>
      </c>
      <c r="Q12" s="104">
        <v>5.1820999999999999E-2</v>
      </c>
      <c r="R12" s="104">
        <v>5.8827499999999998E-2</v>
      </c>
      <c r="S12" s="104">
        <v>0.116898</v>
      </c>
      <c r="T12" s="104"/>
      <c r="U12" s="104"/>
      <c r="V12" s="104">
        <v>5.7016900000000002E-2</v>
      </c>
      <c r="W12" s="104"/>
      <c r="X12" s="104">
        <v>9.9095799999999998E-2</v>
      </c>
      <c r="Y12" s="104"/>
      <c r="Z12" s="104">
        <v>5.8665200000000001E-2</v>
      </c>
      <c r="AA12" s="104">
        <v>7.6416499999999998E-2</v>
      </c>
      <c r="AB12" s="104">
        <v>9.2999100000000001E-2</v>
      </c>
      <c r="AC12" s="106">
        <v>0.12784219999999999</v>
      </c>
      <c r="AD12" s="104">
        <v>9.3869800000000003E-2</v>
      </c>
      <c r="AE12" s="104">
        <v>6.7306900000000003E-2</v>
      </c>
      <c r="AF12" s="104">
        <v>0.10260909999999999</v>
      </c>
      <c r="AG12" s="104">
        <v>8.6035E-2</v>
      </c>
      <c r="AH12" s="104">
        <v>0.12567639999999999</v>
      </c>
      <c r="AI12" s="104"/>
      <c r="AJ12" s="105">
        <f>(reproductie!AH12-AVERAGE(reproductie!X12:AG12))/STDEV(reproductie!X12:AG12)</f>
        <v>-0.73433679517842554</v>
      </c>
      <c r="AK12" s="105">
        <f>AVERAGE(G12:AH12)</f>
        <v>8.5348093333333333E-2</v>
      </c>
      <c r="AL12" s="105">
        <f>STDEV(G12:AH12)</f>
        <v>2.5637130499293597E-2</v>
      </c>
      <c r="AN12" s="106">
        <v>0.40200000000000002</v>
      </c>
      <c r="AO12" s="107" t="s">
        <v>3</v>
      </c>
      <c r="AP12" s="108"/>
      <c r="AQ12" s="108"/>
      <c r="AR12" s="108"/>
      <c r="AS12" s="108"/>
    </row>
    <row r="13" spans="1:45" s="114" customFormat="1" x14ac:dyDescent="0.25">
      <c r="A13" s="114" t="s">
        <v>128</v>
      </c>
      <c r="B13" s="115"/>
      <c r="C13" s="116"/>
      <c r="D13" s="116"/>
      <c r="E13" s="103">
        <v>2.22387E-2</v>
      </c>
      <c r="F13" s="103">
        <v>1.7268700000000001E-2</v>
      </c>
      <c r="G13" s="104"/>
      <c r="H13" s="104"/>
      <c r="I13" s="104"/>
      <c r="J13" s="104"/>
      <c r="K13" s="104"/>
      <c r="L13" s="104"/>
      <c r="M13" s="104"/>
      <c r="N13" s="104"/>
      <c r="O13" s="104"/>
      <c r="P13" s="104">
        <v>2.6018099999999999E-2</v>
      </c>
      <c r="Q13" s="104">
        <v>1.8821600000000001E-2</v>
      </c>
      <c r="R13" s="104">
        <v>2.35941E-2</v>
      </c>
      <c r="S13" s="104">
        <v>5.9952100000000001E-2</v>
      </c>
      <c r="T13" s="104"/>
      <c r="U13" s="104"/>
      <c r="V13" s="104">
        <v>2.2779600000000001E-2</v>
      </c>
      <c r="W13" s="104"/>
      <c r="X13" s="104">
        <v>5.4061999999999999E-2</v>
      </c>
      <c r="Y13" s="104"/>
      <c r="Z13" s="104">
        <v>3.0405700000000001E-2</v>
      </c>
      <c r="AA13" s="104">
        <v>4.0561199999999999E-2</v>
      </c>
      <c r="AB13" s="104">
        <v>5.1685599999999998E-2</v>
      </c>
      <c r="AC13" s="106">
        <v>7.5918700000000006E-2</v>
      </c>
      <c r="AD13" s="104">
        <v>5.7048700000000001E-2</v>
      </c>
      <c r="AE13" s="104">
        <v>3.8830099999999999E-2</v>
      </c>
      <c r="AF13" s="104">
        <v>6.2513799999999994E-2</v>
      </c>
      <c r="AG13" s="104">
        <v>4.9359100000000003E-2</v>
      </c>
      <c r="AH13" s="104">
        <v>7.1487700000000001E-2</v>
      </c>
      <c r="AI13" s="104"/>
      <c r="AN13" s="117"/>
      <c r="AO13" s="118"/>
      <c r="AP13" s="108"/>
      <c r="AQ13" s="108"/>
      <c r="AR13" s="108"/>
      <c r="AS13" s="108"/>
    </row>
    <row r="14" spans="1:45" s="114" customFormat="1" x14ac:dyDescent="0.25">
      <c r="B14" s="115"/>
      <c r="C14" s="116"/>
      <c r="D14" s="116"/>
      <c r="E14" s="103">
        <v>0.70570189999999999</v>
      </c>
      <c r="F14" s="103">
        <v>0.25613459999999999</v>
      </c>
      <c r="G14" s="104"/>
      <c r="H14" s="104"/>
      <c r="I14" s="104"/>
      <c r="J14" s="104"/>
      <c r="K14" s="104"/>
      <c r="L14" s="104"/>
      <c r="M14" s="104"/>
      <c r="N14" s="104"/>
      <c r="O14" s="104"/>
      <c r="P14" s="104">
        <v>0.1538071</v>
      </c>
      <c r="Q14" s="104">
        <v>0.13473270000000001</v>
      </c>
      <c r="R14" s="104">
        <v>0.13917589999999999</v>
      </c>
      <c r="S14" s="104">
        <v>0.21553249999999999</v>
      </c>
      <c r="T14" s="104"/>
      <c r="U14" s="104"/>
      <c r="V14" s="104">
        <v>0.1355732</v>
      </c>
      <c r="W14" s="104"/>
      <c r="X14" s="104">
        <v>0.17471410000000001</v>
      </c>
      <c r="Y14" s="104"/>
      <c r="Z14" s="104">
        <v>0.11020389999999999</v>
      </c>
      <c r="AA14" s="104">
        <v>0.1393633</v>
      </c>
      <c r="AB14" s="104">
        <v>0.1617044</v>
      </c>
      <c r="AC14" s="106">
        <v>0.2073113</v>
      </c>
      <c r="AD14" s="104">
        <v>0.1506593</v>
      </c>
      <c r="AE14" s="104">
        <v>0.1141866</v>
      </c>
      <c r="AF14" s="104">
        <v>0.1639243</v>
      </c>
      <c r="AG14" s="104">
        <v>0.14578360000000001</v>
      </c>
      <c r="AH14" s="104">
        <v>0.21158080000000001</v>
      </c>
      <c r="AI14" s="104"/>
      <c r="AN14" s="117"/>
      <c r="AO14" s="118"/>
      <c r="AP14" s="108"/>
      <c r="AQ14" s="108"/>
      <c r="AR14" s="108"/>
      <c r="AS14" s="108"/>
    </row>
    <row r="15" spans="1:45" s="33" customFormat="1" x14ac:dyDescent="0.25">
      <c r="A15" s="33" t="s">
        <v>33</v>
      </c>
      <c r="B15" s="34" t="s">
        <v>69</v>
      </c>
      <c r="C15" s="35" t="s">
        <v>57</v>
      </c>
      <c r="D15" s="35" t="s">
        <v>60</v>
      </c>
      <c r="E15" s="19"/>
      <c r="F15" s="19"/>
      <c r="G15" s="20">
        <v>6.8541500000000005E-2</v>
      </c>
      <c r="H15" s="20"/>
      <c r="I15" s="20">
        <v>6.60385E-2</v>
      </c>
      <c r="J15" s="20">
        <v>7.7903899999999998E-2</v>
      </c>
      <c r="K15" s="20"/>
      <c r="L15" s="20"/>
      <c r="M15" s="20"/>
      <c r="N15" s="20">
        <v>6.1360900000000003E-2</v>
      </c>
      <c r="O15" s="20">
        <v>6.3427499999999998E-2</v>
      </c>
      <c r="P15" s="20">
        <v>7.5247599999999998E-2</v>
      </c>
      <c r="Q15" s="20"/>
      <c r="R15" s="20">
        <v>0.100882</v>
      </c>
      <c r="S15" s="20"/>
      <c r="T15" s="20">
        <v>5.7847200000000001E-2</v>
      </c>
      <c r="U15" s="20">
        <v>9.3163300000000004E-2</v>
      </c>
      <c r="V15" s="20">
        <v>5.0554000000000002E-2</v>
      </c>
      <c r="W15" s="20"/>
      <c r="X15" s="20"/>
      <c r="Y15" s="20">
        <v>5.9251499999999999E-2</v>
      </c>
      <c r="Z15" s="20">
        <v>5.8582700000000001E-2</v>
      </c>
      <c r="AA15" s="20">
        <v>7.6668799999999995E-2</v>
      </c>
      <c r="AB15" s="20">
        <v>5.9367499999999997E-2</v>
      </c>
      <c r="AC15" s="29">
        <v>0.13085720000000001</v>
      </c>
      <c r="AD15" s="20">
        <v>6.00838E-2</v>
      </c>
      <c r="AE15" s="20"/>
      <c r="AF15" s="20">
        <v>7.4370900000000004E-2</v>
      </c>
      <c r="AG15" s="20">
        <v>6.3201999999999994E-2</v>
      </c>
      <c r="AH15" s="20"/>
      <c r="AI15" s="20"/>
      <c r="AJ15" s="21">
        <f>(reproductie!AH15-AVERAGE(reproductie!X15:AG15))/STDEV(reproductie!X15:AG15)</f>
        <v>-0.89728093105425988</v>
      </c>
      <c r="AK15" s="21">
        <f>AVERAGE(G15:AH15)</f>
        <v>7.207504444444443E-2</v>
      </c>
      <c r="AL15" s="21">
        <f>STDEV(G15:AH15)</f>
        <v>1.9455660089100477E-2</v>
      </c>
      <c r="AN15" s="70">
        <v>0.52700000000000002</v>
      </c>
      <c r="AO15" s="75" t="s">
        <v>5</v>
      </c>
      <c r="AQ15" s="37"/>
      <c r="AR15" s="37"/>
      <c r="AS15" s="37"/>
    </row>
    <row r="16" spans="1:45" x14ac:dyDescent="0.25">
      <c r="A16" s="155" t="s">
        <v>131</v>
      </c>
      <c r="B16" s="27"/>
      <c r="C16" s="18"/>
      <c r="D16" s="18"/>
      <c r="E16" s="19"/>
      <c r="F16" s="19"/>
      <c r="G16" s="20">
        <v>1.62852E-2</v>
      </c>
      <c r="H16" s="20"/>
      <c r="I16" s="20">
        <v>1.5752100000000002E-2</v>
      </c>
      <c r="J16" s="20">
        <v>3.4553199999999999E-2</v>
      </c>
      <c r="K16" s="20"/>
      <c r="L16" s="20"/>
      <c r="M16" s="20"/>
      <c r="N16" s="20">
        <v>2.7097599999999999E-2</v>
      </c>
      <c r="O16" s="20">
        <v>2.9738199999999999E-2</v>
      </c>
      <c r="P16" s="20">
        <v>3.08323E-2</v>
      </c>
      <c r="Q16" s="20"/>
      <c r="R16" s="20">
        <v>3.7106800000000002E-2</v>
      </c>
      <c r="S16" s="20"/>
      <c r="T16" s="20">
        <v>2.7212E-2</v>
      </c>
      <c r="U16" s="20">
        <v>4.7637499999999999E-2</v>
      </c>
      <c r="V16" s="20">
        <v>2.38008E-2</v>
      </c>
      <c r="W16" s="20"/>
      <c r="X16" s="20"/>
      <c r="Y16" s="20">
        <v>2.7869600000000001E-2</v>
      </c>
      <c r="Z16" s="20">
        <v>2.1670600000000002E-2</v>
      </c>
      <c r="AA16" s="20">
        <v>3.1409300000000001E-2</v>
      </c>
      <c r="AB16" s="20">
        <v>2.6300400000000002E-2</v>
      </c>
      <c r="AC16" s="29">
        <v>6.4772700000000002E-2</v>
      </c>
      <c r="AD16" s="20">
        <v>2.2244199999999999E-2</v>
      </c>
      <c r="AE16" s="20"/>
      <c r="AF16" s="20">
        <v>3.04262E-2</v>
      </c>
      <c r="AG16" s="20">
        <v>2.32926E-2</v>
      </c>
      <c r="AH16" s="20"/>
      <c r="AI16" s="20"/>
      <c r="AO16" s="74"/>
      <c r="AP16" s="37"/>
      <c r="AQ16" s="37"/>
      <c r="AR16" s="37"/>
      <c r="AS16" s="37"/>
    </row>
    <row r="17" spans="1:45" x14ac:dyDescent="0.25">
      <c r="B17" s="27"/>
      <c r="C17" s="18"/>
      <c r="D17" s="18"/>
      <c r="E17" s="19"/>
      <c r="F17" s="19"/>
      <c r="G17" s="20">
        <v>0.2464663</v>
      </c>
      <c r="H17" s="20"/>
      <c r="I17" s="20">
        <v>0.23803440000000001</v>
      </c>
      <c r="J17" s="20">
        <v>0.16627549999999999</v>
      </c>
      <c r="K17" s="20"/>
      <c r="L17" s="20"/>
      <c r="M17" s="20"/>
      <c r="N17" s="20">
        <v>0.13302449999999999</v>
      </c>
      <c r="O17" s="20">
        <v>0.1301621</v>
      </c>
      <c r="P17" s="20">
        <v>0.17227219999999999</v>
      </c>
      <c r="Q17" s="20"/>
      <c r="R17" s="20">
        <v>0.24623729999999999</v>
      </c>
      <c r="S17" s="20"/>
      <c r="T17" s="20">
        <v>0.11876100000000001</v>
      </c>
      <c r="U17" s="20">
        <v>0.174237</v>
      </c>
      <c r="V17" s="20">
        <v>0.10417029999999999</v>
      </c>
      <c r="W17" s="20"/>
      <c r="X17" s="20"/>
      <c r="Y17" s="20">
        <v>0.1215519</v>
      </c>
      <c r="Z17" s="20">
        <v>0.14880499999999999</v>
      </c>
      <c r="AA17" s="20">
        <v>0.17533950000000001</v>
      </c>
      <c r="AB17" s="20">
        <v>0.12852169999999999</v>
      </c>
      <c r="AC17" s="29">
        <v>0.24658749999999999</v>
      </c>
      <c r="AD17" s="20">
        <v>0.15226819999999999</v>
      </c>
      <c r="AE17" s="20"/>
      <c r="AF17" s="20">
        <v>0.1706163</v>
      </c>
      <c r="AG17" s="20">
        <v>0.1602712</v>
      </c>
      <c r="AH17" s="20"/>
      <c r="AI17" s="20"/>
      <c r="AO17" s="74"/>
      <c r="AP17" s="37"/>
      <c r="AQ17" s="37"/>
      <c r="AR17" s="37"/>
      <c r="AS17" s="37"/>
    </row>
    <row r="18" spans="1:45" s="90" customFormat="1" x14ac:dyDescent="0.25">
      <c r="A18" s="90" t="s">
        <v>34</v>
      </c>
      <c r="B18" s="101" t="s">
        <v>69</v>
      </c>
      <c r="C18" s="102" t="s">
        <v>59</v>
      </c>
      <c r="D18" s="102" t="s">
        <v>61</v>
      </c>
      <c r="E18" s="103">
        <v>0.20518500000000001</v>
      </c>
      <c r="F18" s="103">
        <v>0.23003499999999999</v>
      </c>
      <c r="G18" s="104">
        <v>0.1215297</v>
      </c>
      <c r="H18" s="104">
        <v>0.1357853</v>
      </c>
      <c r="I18" s="104">
        <v>0.1551778</v>
      </c>
      <c r="J18" s="104">
        <v>0.12661500000000001</v>
      </c>
      <c r="K18" s="104">
        <v>0.1209612</v>
      </c>
      <c r="L18" s="104">
        <v>7.5124099999999999E-2</v>
      </c>
      <c r="M18" s="104">
        <v>9.0671699999999994E-2</v>
      </c>
      <c r="N18" s="104">
        <v>0.124123</v>
      </c>
      <c r="O18" s="104"/>
      <c r="P18" s="104">
        <v>9.7383600000000001E-2</v>
      </c>
      <c r="Q18" s="104">
        <v>9.5995700000000003E-2</v>
      </c>
      <c r="R18" s="104">
        <v>8.6110000000000006E-2</v>
      </c>
      <c r="S18" s="104">
        <v>0.11457580000000001</v>
      </c>
      <c r="T18" s="104">
        <v>9.4144599999999995E-2</v>
      </c>
      <c r="U18" s="104">
        <v>6.4085500000000004E-2</v>
      </c>
      <c r="V18" s="104">
        <v>0.10392750000000001</v>
      </c>
      <c r="W18" s="104">
        <v>0.1329149</v>
      </c>
      <c r="X18" s="104">
        <v>0.21560199999999999</v>
      </c>
      <c r="Y18" s="104">
        <v>0.1922365</v>
      </c>
      <c r="Z18" s="104">
        <v>0.1492936</v>
      </c>
      <c r="AA18" s="104">
        <v>0.20358879999999999</v>
      </c>
      <c r="AB18" s="104">
        <v>0.10032720000000001</v>
      </c>
      <c r="AC18" s="104">
        <v>0.151419</v>
      </c>
      <c r="AD18" s="104">
        <v>0.1779722</v>
      </c>
      <c r="AE18" s="104">
        <v>0.12710189999999999</v>
      </c>
      <c r="AF18" s="104">
        <v>0.18973999999999999</v>
      </c>
      <c r="AG18" s="104">
        <v>0.14878189999999999</v>
      </c>
      <c r="AH18" s="104">
        <v>0.1108359</v>
      </c>
      <c r="AI18" s="104"/>
      <c r="AJ18" s="105">
        <f>(reproductie!AH18-AVERAGE(reproductie!X18:AG18))/STDEV(reproductie!X18:AG18)</f>
        <v>0.31364313737124833</v>
      </c>
      <c r="AK18" s="105">
        <f>AVERAGE(G18:AH18)</f>
        <v>0.12985275555555556</v>
      </c>
      <c r="AL18" s="105">
        <f>STDEV(G18:AH18)</f>
        <v>3.973653626569465E-2</v>
      </c>
      <c r="AN18" s="106">
        <v>0.50700000000000001</v>
      </c>
      <c r="AO18" s="107" t="s">
        <v>6</v>
      </c>
    </row>
    <row r="19" spans="1:45" s="114" customFormat="1" x14ac:dyDescent="0.25">
      <c r="A19" s="114" t="s">
        <v>146</v>
      </c>
      <c r="B19" s="115"/>
      <c r="C19" s="116"/>
      <c r="D19" s="116"/>
      <c r="E19" s="103">
        <v>6.3089699999999999E-2</v>
      </c>
      <c r="F19" s="103">
        <v>8.2943000000000003E-2</v>
      </c>
      <c r="G19" s="104">
        <v>6.04079E-2</v>
      </c>
      <c r="H19" s="104">
        <v>7.2841699999999995E-2</v>
      </c>
      <c r="I19" s="104">
        <v>9.3417299999999995E-2</v>
      </c>
      <c r="J19" s="104">
        <v>7.1648500000000004E-2</v>
      </c>
      <c r="K19" s="104">
        <v>7.3849399999999996E-2</v>
      </c>
      <c r="L19" s="104">
        <v>3.7428299999999998E-2</v>
      </c>
      <c r="M19" s="104">
        <v>4.5067599999999999E-2</v>
      </c>
      <c r="N19" s="104">
        <v>7.0019499999999998E-2</v>
      </c>
      <c r="O19" s="104"/>
      <c r="P19" s="104">
        <v>5.5090600000000003E-2</v>
      </c>
      <c r="Q19" s="104">
        <v>5.6684499999999999E-2</v>
      </c>
      <c r="R19" s="104">
        <v>4.60934E-2</v>
      </c>
      <c r="S19" s="104">
        <v>6.7540199999999995E-2</v>
      </c>
      <c r="T19" s="104">
        <v>4.8731400000000001E-2</v>
      </c>
      <c r="U19" s="104">
        <v>3.0361699999999998E-2</v>
      </c>
      <c r="V19" s="104">
        <v>5.7316899999999997E-2</v>
      </c>
      <c r="W19" s="104">
        <v>7.7049599999999996E-2</v>
      </c>
      <c r="X19" s="104">
        <v>0.14682329999999999</v>
      </c>
      <c r="Y19" s="104">
        <v>0.14415130000000001</v>
      </c>
      <c r="Z19" s="104">
        <v>9.38634E-2</v>
      </c>
      <c r="AA19" s="104">
        <v>0.13816829999999999</v>
      </c>
      <c r="AB19" s="104">
        <v>5.37276E-2</v>
      </c>
      <c r="AC19" s="104">
        <v>9.8668000000000006E-2</v>
      </c>
      <c r="AD19" s="104">
        <v>0.1090112</v>
      </c>
      <c r="AE19" s="104">
        <v>7.5204599999999996E-2</v>
      </c>
      <c r="AF19" s="104">
        <v>0.1247056</v>
      </c>
      <c r="AG19" s="104">
        <v>9.0643500000000002E-2</v>
      </c>
      <c r="AH19" s="104">
        <v>5.6937000000000001E-2</v>
      </c>
      <c r="AI19" s="104"/>
      <c r="AN19" s="117"/>
      <c r="AO19" s="118"/>
    </row>
    <row r="20" spans="1:45" s="114" customFormat="1" x14ac:dyDescent="0.25">
      <c r="B20" s="115"/>
      <c r="C20" s="116"/>
      <c r="D20" s="116"/>
      <c r="E20" s="103">
        <v>0.49740909999999999</v>
      </c>
      <c r="F20" s="103">
        <v>0.49669750000000001</v>
      </c>
      <c r="G20" s="104">
        <v>0.22939670000000001</v>
      </c>
      <c r="H20" s="104">
        <v>0.23909340000000001</v>
      </c>
      <c r="I20" s="104">
        <v>0.2466603</v>
      </c>
      <c r="J20" s="104">
        <v>0.21402840000000001</v>
      </c>
      <c r="K20" s="104">
        <v>0.19190019999999999</v>
      </c>
      <c r="L20" s="104">
        <v>0.14506369999999999</v>
      </c>
      <c r="M20" s="104">
        <v>0.17401330000000001</v>
      </c>
      <c r="N20" s="104">
        <v>0.21056620000000001</v>
      </c>
      <c r="O20" s="104"/>
      <c r="P20" s="104">
        <v>0.16642609999999999</v>
      </c>
      <c r="Q20" s="104">
        <v>0.15800310000000001</v>
      </c>
      <c r="R20" s="104">
        <v>0.15521470000000001</v>
      </c>
      <c r="S20" s="104">
        <v>0.18777150000000001</v>
      </c>
      <c r="T20" s="104">
        <v>0.17413190000000001</v>
      </c>
      <c r="U20" s="104">
        <v>0.1302364</v>
      </c>
      <c r="V20" s="104">
        <v>0.18115819999999999</v>
      </c>
      <c r="W20" s="104">
        <v>0.21964590000000001</v>
      </c>
      <c r="X20" s="104">
        <v>0.30507899999999999</v>
      </c>
      <c r="Y20" s="104">
        <v>0.25164550000000002</v>
      </c>
      <c r="Z20" s="104">
        <v>0.22917870000000001</v>
      </c>
      <c r="AA20" s="104">
        <v>0.28957699999999997</v>
      </c>
      <c r="AB20" s="104">
        <v>0.17966989999999999</v>
      </c>
      <c r="AC20" s="104">
        <v>0.22532199999999999</v>
      </c>
      <c r="AD20" s="104">
        <v>0.27699570000000001</v>
      </c>
      <c r="AE20" s="104">
        <v>0.20680390000000001</v>
      </c>
      <c r="AF20" s="104">
        <v>0.27792139999999999</v>
      </c>
      <c r="AG20" s="104">
        <v>0.2345902</v>
      </c>
      <c r="AH20" s="104">
        <v>0.2046838</v>
      </c>
      <c r="AI20" s="104"/>
      <c r="AN20" s="117"/>
      <c r="AO20" s="118"/>
    </row>
    <row r="21" spans="1:45" x14ac:dyDescent="0.25">
      <c r="A21" s="13" t="s">
        <v>35</v>
      </c>
      <c r="B21" s="17" t="s">
        <v>69</v>
      </c>
      <c r="C21" s="18" t="s">
        <v>58</v>
      </c>
      <c r="D21" s="18" t="s">
        <v>61</v>
      </c>
      <c r="E21" s="19">
        <v>0.28087820000000002</v>
      </c>
      <c r="F21" s="19">
        <v>8.8341299999999998E-2</v>
      </c>
      <c r="G21" s="20"/>
      <c r="H21" s="20">
        <v>7.7054600000000001E-2</v>
      </c>
      <c r="I21" s="20">
        <v>0.1219638</v>
      </c>
      <c r="J21" s="20">
        <v>5.5900100000000001E-2</v>
      </c>
      <c r="K21" s="20">
        <v>0.14787690000000001</v>
      </c>
      <c r="L21" s="20"/>
      <c r="M21" s="20">
        <v>0.16289200000000001</v>
      </c>
      <c r="N21" s="20"/>
      <c r="O21" s="20">
        <v>6.6213800000000003E-2</v>
      </c>
      <c r="P21" s="20">
        <v>0.25637320000000002</v>
      </c>
      <c r="Q21" s="20">
        <v>7.6571100000000003E-2</v>
      </c>
      <c r="R21" s="20">
        <v>6.7050999999999999E-2</v>
      </c>
      <c r="S21" s="20">
        <v>0.1061995</v>
      </c>
      <c r="T21" s="20">
        <v>5.8845000000000001E-2</v>
      </c>
      <c r="U21" s="20">
        <v>0.1869354</v>
      </c>
      <c r="V21" s="20">
        <v>6.4740199999999998E-2</v>
      </c>
      <c r="W21" s="20">
        <v>0.2193967</v>
      </c>
      <c r="X21" s="29">
        <v>0.1304892</v>
      </c>
      <c r="Y21" s="20">
        <v>0.1788863</v>
      </c>
      <c r="Z21" s="29">
        <v>9.8396200000000003E-2</v>
      </c>
      <c r="AA21" s="29">
        <v>0.1583301</v>
      </c>
      <c r="AB21" s="29"/>
      <c r="AC21" s="29">
        <v>8.9387499999999995E-2</v>
      </c>
      <c r="AD21" s="29">
        <v>0.13189699999999999</v>
      </c>
      <c r="AE21" s="29">
        <v>0.23074510000000001</v>
      </c>
      <c r="AF21" s="29">
        <v>0.1029833</v>
      </c>
      <c r="AG21" s="29">
        <v>8.4736500000000006E-2</v>
      </c>
      <c r="AH21" s="29"/>
      <c r="AI21" s="29"/>
      <c r="AJ21" s="21">
        <f>(reproductie!AH21-AVERAGE(reproductie!X21:AG21))/STDEV(reproductie!X21:AG21)</f>
        <v>-0.65864884997835094</v>
      </c>
      <c r="AK21" s="21">
        <f>AVERAGE(G21:AH21)</f>
        <v>0.12495063043478262</v>
      </c>
      <c r="AL21" s="21">
        <f>STDEV(G21:AH21)</f>
        <v>5.8746073398951014E-2</v>
      </c>
      <c r="AN21" s="80">
        <v>0.28399999999999997</v>
      </c>
      <c r="AO21" s="74" t="s">
        <v>7</v>
      </c>
    </row>
    <row r="22" spans="1:45" s="30" customFormat="1" x14ac:dyDescent="0.25">
      <c r="A22" s="30" t="s">
        <v>147</v>
      </c>
      <c r="B22" s="24"/>
      <c r="C22" s="25"/>
      <c r="D22" s="25"/>
      <c r="E22" s="19">
        <v>2.79305E-2</v>
      </c>
      <c r="F22" s="19">
        <v>1.1290100000000001E-2</v>
      </c>
      <c r="G22" s="20"/>
      <c r="H22" s="20">
        <v>1.80675E-2</v>
      </c>
      <c r="I22" s="20">
        <v>2.7841899999999999E-2</v>
      </c>
      <c r="J22" s="20">
        <v>1.31296E-2</v>
      </c>
      <c r="K22" s="20">
        <v>6.0911100000000003E-2</v>
      </c>
      <c r="L22" s="20"/>
      <c r="M22" s="20">
        <v>6.2196500000000002E-2</v>
      </c>
      <c r="N22" s="20"/>
      <c r="O22" s="20">
        <v>1.5499199999999999E-2</v>
      </c>
      <c r="P22" s="20">
        <v>0.1249799</v>
      </c>
      <c r="Q22" s="20">
        <v>2.3173800000000001E-2</v>
      </c>
      <c r="R22" s="20">
        <v>1.5661899999999999E-2</v>
      </c>
      <c r="S22" s="20">
        <v>3.1557700000000001E-2</v>
      </c>
      <c r="T22" s="20">
        <v>1.39224E-2</v>
      </c>
      <c r="U22" s="20">
        <v>7.6931600000000003E-2</v>
      </c>
      <c r="V22" s="20">
        <v>1.5230199999999999E-2</v>
      </c>
      <c r="W22" s="20">
        <v>9.4515699999999994E-2</v>
      </c>
      <c r="X22" s="29">
        <v>4.5707299999999999E-2</v>
      </c>
      <c r="Y22" s="20">
        <v>8.9949100000000004E-2</v>
      </c>
      <c r="Z22" s="29">
        <v>2.9694399999999999E-2</v>
      </c>
      <c r="AA22" s="29">
        <v>6.5207799999999996E-2</v>
      </c>
      <c r="AB22" s="29"/>
      <c r="AC22" s="29">
        <v>3.1280599999999999E-2</v>
      </c>
      <c r="AD22" s="29">
        <v>5.0768599999999997E-2</v>
      </c>
      <c r="AE22" s="29">
        <v>0.1166156</v>
      </c>
      <c r="AF22" s="29">
        <v>3.60814E-2</v>
      </c>
      <c r="AG22" s="29">
        <v>2.5413999999999999E-2</v>
      </c>
      <c r="AH22" s="29"/>
      <c r="AI22" s="29"/>
      <c r="AN22" s="68"/>
      <c r="AO22" s="73"/>
    </row>
    <row r="23" spans="1:45" s="30" customFormat="1" x14ac:dyDescent="0.25">
      <c r="B23" s="24"/>
      <c r="C23" s="25"/>
      <c r="D23" s="25"/>
      <c r="E23" s="19">
        <v>0.84150760000000002</v>
      </c>
      <c r="F23" s="19">
        <v>0.4512448</v>
      </c>
      <c r="G23" s="20"/>
      <c r="H23" s="20">
        <v>0.2747406</v>
      </c>
      <c r="I23" s="20">
        <v>0.4025262</v>
      </c>
      <c r="J23" s="20">
        <v>0.2085544</v>
      </c>
      <c r="K23" s="20">
        <v>0.31708380000000003</v>
      </c>
      <c r="L23" s="20"/>
      <c r="M23" s="20">
        <v>0.36343409999999998</v>
      </c>
      <c r="N23" s="20"/>
      <c r="O23" s="20">
        <v>0.24206839999999999</v>
      </c>
      <c r="P23" s="20">
        <v>0.45419949999999998</v>
      </c>
      <c r="Q23" s="20">
        <v>0.22470419999999999</v>
      </c>
      <c r="R23" s="20">
        <v>0.24507399999999999</v>
      </c>
      <c r="S23" s="20">
        <v>0.302282</v>
      </c>
      <c r="T23" s="20">
        <v>0.21684210000000001</v>
      </c>
      <c r="U23" s="20">
        <v>0.38809929999999998</v>
      </c>
      <c r="V23" s="20">
        <v>0.23653750000000001</v>
      </c>
      <c r="W23" s="20">
        <v>0.43078060000000001</v>
      </c>
      <c r="X23" s="29">
        <v>0.31982650000000001</v>
      </c>
      <c r="Y23" s="20">
        <v>0.3244128</v>
      </c>
      <c r="Z23" s="29">
        <v>0.28015489999999998</v>
      </c>
      <c r="AA23" s="29">
        <v>0.33655889999999999</v>
      </c>
      <c r="AB23" s="29"/>
      <c r="AC23" s="29">
        <v>0.22982540000000001</v>
      </c>
      <c r="AD23" s="29">
        <v>0.30149169999999997</v>
      </c>
      <c r="AE23" s="29">
        <v>0.4053216</v>
      </c>
      <c r="AF23" s="29">
        <v>0.26041999999999998</v>
      </c>
      <c r="AG23" s="29">
        <v>0.24738299999999999</v>
      </c>
      <c r="AH23" s="29"/>
      <c r="AI23" s="29"/>
      <c r="AN23" s="68"/>
      <c r="AO23" s="73"/>
    </row>
    <row r="24" spans="1:45" s="119" customFormat="1" x14ac:dyDescent="0.25">
      <c r="A24" s="89" t="s">
        <v>36</v>
      </c>
      <c r="B24" s="101" t="s">
        <v>69</v>
      </c>
      <c r="C24" s="102" t="s">
        <v>57</v>
      </c>
      <c r="D24" s="102" t="s">
        <v>60</v>
      </c>
      <c r="E24" s="103">
        <v>5.3839400000000003E-2</v>
      </c>
      <c r="F24" s="103">
        <v>0.1828881</v>
      </c>
      <c r="G24" s="104">
        <v>0.22996259999999999</v>
      </c>
      <c r="H24" s="104">
        <v>6.00013E-2</v>
      </c>
      <c r="I24" s="104">
        <v>7.9252299999999998E-2</v>
      </c>
      <c r="J24" s="104">
        <v>5.47348E-2</v>
      </c>
      <c r="K24" s="104">
        <v>5.2734499999999997E-2</v>
      </c>
      <c r="L24" s="104">
        <v>5.19605E-2</v>
      </c>
      <c r="M24" s="104">
        <v>5.4686400000000003E-2</v>
      </c>
      <c r="N24" s="104">
        <v>7.9637100000000002E-2</v>
      </c>
      <c r="O24" s="104"/>
      <c r="P24" s="104"/>
      <c r="Q24" s="104">
        <v>6.2757199999999999E-2</v>
      </c>
      <c r="R24" s="104">
        <v>6.5404799999999999E-2</v>
      </c>
      <c r="S24" s="104">
        <v>6.9986599999999996E-2</v>
      </c>
      <c r="T24" s="104">
        <v>6.4886600000000003E-2</v>
      </c>
      <c r="U24" s="104">
        <v>8.4247799999999998E-2</v>
      </c>
      <c r="V24" s="104"/>
      <c r="W24" s="104">
        <v>9.5499899999999999E-2</v>
      </c>
      <c r="X24" s="104">
        <v>6.6319400000000001E-2</v>
      </c>
      <c r="Y24" s="104">
        <v>6.3216400000000006E-2</v>
      </c>
      <c r="Z24" s="104">
        <v>8.8570300000000005E-2</v>
      </c>
      <c r="AA24" s="104">
        <v>5.9781599999999997E-2</v>
      </c>
      <c r="AB24" s="104"/>
      <c r="AC24" s="106">
        <v>0.1029417</v>
      </c>
      <c r="AD24" s="104">
        <v>8.2317399999999999E-2</v>
      </c>
      <c r="AE24" s="104">
        <v>7.6483599999999999E-2</v>
      </c>
      <c r="AF24" s="104">
        <v>7.4102699999999994E-2</v>
      </c>
      <c r="AG24" s="104">
        <v>8.9078099999999993E-2</v>
      </c>
      <c r="AH24" s="104"/>
      <c r="AI24" s="104"/>
      <c r="AJ24" s="105">
        <f>(reproductie!AH24-AVERAGE(reproductie!X24:AG24))/STDEV(reproductie!X24:AG24)</f>
        <v>-1.1413103108184954</v>
      </c>
      <c r="AK24" s="105">
        <f>AVERAGE(G24:AH24)</f>
        <v>7.86332E-2</v>
      </c>
      <c r="AL24" s="105">
        <f>STDEV(G24:AH24)</f>
        <v>3.5906962612651645E-2</v>
      </c>
      <c r="AN24" s="106">
        <v>0.34</v>
      </c>
      <c r="AO24" s="120" t="s">
        <v>9</v>
      </c>
    </row>
    <row r="25" spans="1:45" s="90" customFormat="1" x14ac:dyDescent="0.25">
      <c r="A25" s="156" t="s">
        <v>118</v>
      </c>
      <c r="B25" s="121"/>
      <c r="C25" s="102"/>
      <c r="D25" s="102"/>
      <c r="E25" s="103">
        <v>7.0777000000000001E-3</v>
      </c>
      <c r="F25" s="103">
        <v>7.6647199999999999E-2</v>
      </c>
      <c r="G25" s="104">
        <v>0.11146</v>
      </c>
      <c r="H25" s="104">
        <v>3.1829000000000003E-2</v>
      </c>
      <c r="I25" s="104">
        <v>4.9443399999999998E-2</v>
      </c>
      <c r="J25" s="104">
        <v>3.3177600000000002E-2</v>
      </c>
      <c r="K25" s="104">
        <v>3.4292599999999999E-2</v>
      </c>
      <c r="L25" s="104">
        <v>3.1924399999999999E-2</v>
      </c>
      <c r="M25" s="104">
        <v>3.5212100000000003E-2</v>
      </c>
      <c r="N25" s="104">
        <v>5.3083999999999999E-2</v>
      </c>
      <c r="O25" s="104"/>
      <c r="P25" s="104"/>
      <c r="Q25" s="104">
        <v>3.7420099999999998E-2</v>
      </c>
      <c r="R25" s="104">
        <v>3.96532E-2</v>
      </c>
      <c r="S25" s="104">
        <v>4.8015799999999997E-2</v>
      </c>
      <c r="T25" s="104">
        <v>4.4995800000000002E-2</v>
      </c>
      <c r="U25" s="104">
        <v>5.9510500000000001E-2</v>
      </c>
      <c r="V25" s="104"/>
      <c r="W25" s="104">
        <v>6.6282099999999997E-2</v>
      </c>
      <c r="X25" s="104">
        <v>4.4609700000000002E-2</v>
      </c>
      <c r="Y25" s="104">
        <v>4.4588700000000002E-2</v>
      </c>
      <c r="Z25" s="104">
        <v>6.3295100000000007E-2</v>
      </c>
      <c r="AA25" s="104">
        <v>4.0154299999999997E-2</v>
      </c>
      <c r="AB25" s="104"/>
      <c r="AC25" s="106">
        <v>7.7466199999999999E-2</v>
      </c>
      <c r="AD25" s="104">
        <v>6.1044599999999997E-2</v>
      </c>
      <c r="AE25" s="104">
        <v>5.3904899999999999E-2</v>
      </c>
      <c r="AF25" s="104">
        <v>5.2491599999999999E-2</v>
      </c>
      <c r="AG25" s="104">
        <v>6.35849E-2</v>
      </c>
      <c r="AH25" s="104"/>
      <c r="AI25" s="104"/>
      <c r="AN25" s="106"/>
      <c r="AO25" s="107"/>
    </row>
    <row r="26" spans="1:45" s="90" customFormat="1" x14ac:dyDescent="0.25">
      <c r="B26" s="121"/>
      <c r="C26" s="102"/>
      <c r="D26" s="102"/>
      <c r="E26" s="103">
        <v>0.31236000000000003</v>
      </c>
      <c r="F26" s="103">
        <v>0.37636540000000002</v>
      </c>
      <c r="G26" s="104">
        <v>0.41553489999999998</v>
      </c>
      <c r="H26" s="104">
        <v>0.1102692</v>
      </c>
      <c r="I26" s="104">
        <v>0.12467549999999999</v>
      </c>
      <c r="J26" s="104">
        <v>8.90093E-2</v>
      </c>
      <c r="K26" s="104">
        <v>8.0269800000000002E-2</v>
      </c>
      <c r="L26" s="104">
        <v>8.3487199999999998E-2</v>
      </c>
      <c r="M26" s="104">
        <v>8.3993300000000007E-2</v>
      </c>
      <c r="N26" s="104">
        <v>0.11781949999999999</v>
      </c>
      <c r="O26" s="104"/>
      <c r="P26" s="104"/>
      <c r="Q26" s="104">
        <v>0.1034071</v>
      </c>
      <c r="R26" s="104">
        <v>0.10603360000000001</v>
      </c>
      <c r="S26" s="104">
        <v>0.1009447</v>
      </c>
      <c r="T26" s="104">
        <v>9.2716800000000002E-2</v>
      </c>
      <c r="U26" s="104">
        <v>0.1179781</v>
      </c>
      <c r="V26" s="104"/>
      <c r="W26" s="104">
        <v>0.13572500000000001</v>
      </c>
      <c r="X26" s="104">
        <v>9.75158E-2</v>
      </c>
      <c r="Y26" s="104">
        <v>8.8901900000000006E-2</v>
      </c>
      <c r="Z26" s="104">
        <v>0.1226172</v>
      </c>
      <c r="AA26" s="104">
        <v>8.8121900000000003E-2</v>
      </c>
      <c r="AB26" s="104"/>
      <c r="AC26" s="106">
        <v>0.13556399999999999</v>
      </c>
      <c r="AD26" s="104">
        <v>0.1101336</v>
      </c>
      <c r="AE26" s="104">
        <v>0.1074456</v>
      </c>
      <c r="AF26" s="104">
        <v>0.10363790000000001</v>
      </c>
      <c r="AG26" s="104">
        <v>0.123445</v>
      </c>
      <c r="AH26" s="104"/>
      <c r="AI26" s="104"/>
      <c r="AN26" s="106"/>
      <c r="AO26" s="107"/>
    </row>
    <row r="27" spans="1:45" x14ac:dyDescent="0.25">
      <c r="A27" s="13" t="s">
        <v>37</v>
      </c>
      <c r="B27" s="17" t="s">
        <v>69</v>
      </c>
      <c r="C27" s="18" t="s">
        <v>57</v>
      </c>
      <c r="D27" s="18" t="s">
        <v>60</v>
      </c>
      <c r="E27" s="19">
        <v>0.21282799999999999</v>
      </c>
      <c r="F27" s="19">
        <v>0.14346719999999999</v>
      </c>
      <c r="G27" s="20">
        <v>6.7365400000000006E-2</v>
      </c>
      <c r="H27" s="20"/>
      <c r="I27" s="20">
        <v>0.13400239999999999</v>
      </c>
      <c r="J27" s="20">
        <v>0.15744549999999999</v>
      </c>
      <c r="K27" s="20">
        <v>8.0380800000000002E-2</v>
      </c>
      <c r="L27" s="20"/>
      <c r="M27" s="20"/>
      <c r="N27" s="20">
        <v>7.7514E-2</v>
      </c>
      <c r="O27" s="20"/>
      <c r="P27" s="20">
        <v>6.3342599999999999E-2</v>
      </c>
      <c r="Q27" s="20"/>
      <c r="R27" s="20"/>
      <c r="S27" s="20"/>
      <c r="T27" s="20">
        <v>9.5721000000000001E-2</v>
      </c>
      <c r="U27" s="20"/>
      <c r="V27" s="20">
        <v>0.1050456</v>
      </c>
      <c r="W27" s="20">
        <v>6.8011000000000002E-2</v>
      </c>
      <c r="X27" s="20">
        <v>5.5455200000000003E-2</v>
      </c>
      <c r="Y27" s="20">
        <v>5.0346099999999998E-2</v>
      </c>
      <c r="Z27" s="20">
        <v>5.5020199999999998E-2</v>
      </c>
      <c r="AA27" s="20">
        <v>0.1016508</v>
      </c>
      <c r="AB27" s="20">
        <v>7.2276499999999994E-2</v>
      </c>
      <c r="AC27" s="20"/>
      <c r="AD27" s="20">
        <v>5.1477599999999998E-2</v>
      </c>
      <c r="AE27" s="20"/>
      <c r="AF27" s="20"/>
      <c r="AG27" s="20"/>
      <c r="AH27" s="20"/>
      <c r="AI27" s="29"/>
      <c r="AJ27" s="21">
        <f>(reproductie!AH27-AVERAGE(reproductie!X27:AG27))/STDEV(reproductie!X27:AG27)</f>
        <v>-1.3151142380241649</v>
      </c>
      <c r="AK27" s="21">
        <f>AVERAGE(G27:AH27)</f>
        <v>8.2336980000000004E-2</v>
      </c>
      <c r="AL27" s="21">
        <f>STDEV(G27:AH27)</f>
        <v>3.1329431822014968E-2</v>
      </c>
      <c r="AN27" s="80">
        <v>0.3</v>
      </c>
      <c r="AO27" s="74" t="s">
        <v>10</v>
      </c>
    </row>
    <row r="28" spans="1:45" s="30" customFormat="1" x14ac:dyDescent="0.25">
      <c r="A28" s="30" t="s">
        <v>117</v>
      </c>
      <c r="B28" s="24"/>
      <c r="C28" s="25"/>
      <c r="D28" s="25"/>
      <c r="E28" s="19">
        <v>4.1767499999999999E-2</v>
      </c>
      <c r="F28" s="19">
        <v>4.0099000000000003E-2</v>
      </c>
      <c r="G28" s="20">
        <v>8.4779999999999994E-3</v>
      </c>
      <c r="H28" s="20"/>
      <c r="I28" s="20">
        <v>2.88975E-2</v>
      </c>
      <c r="J28" s="20">
        <v>5.1351599999999997E-2</v>
      </c>
      <c r="K28" s="20">
        <v>3.3795699999999998E-2</v>
      </c>
      <c r="L28" s="20"/>
      <c r="M28" s="20"/>
      <c r="N28" s="20">
        <v>3.2618800000000003E-2</v>
      </c>
      <c r="O28" s="20"/>
      <c r="P28" s="20">
        <v>2.49132E-2</v>
      </c>
      <c r="Q28" s="20"/>
      <c r="R28" s="20"/>
      <c r="S28" s="20"/>
      <c r="T28" s="20">
        <v>4.4805299999999999E-2</v>
      </c>
      <c r="U28" s="20"/>
      <c r="V28" s="20">
        <v>4.0756100000000003E-2</v>
      </c>
      <c r="W28" s="20">
        <v>2.40707E-2</v>
      </c>
      <c r="X28" s="20">
        <v>2.1788499999999999E-2</v>
      </c>
      <c r="Y28" s="20">
        <v>1.7850899999999999E-2</v>
      </c>
      <c r="Z28" s="20">
        <v>2.1641400000000002E-2</v>
      </c>
      <c r="AA28" s="20">
        <v>4.2690400000000003E-2</v>
      </c>
      <c r="AB28" s="20">
        <v>2.5692300000000001E-2</v>
      </c>
      <c r="AC28" s="20"/>
      <c r="AD28" s="20">
        <v>1.8373899999999999E-2</v>
      </c>
      <c r="AE28" s="20"/>
      <c r="AF28" s="20"/>
      <c r="AG28" s="20"/>
      <c r="AH28" s="20"/>
      <c r="AI28" s="29"/>
      <c r="AN28" s="68"/>
      <c r="AO28" s="73"/>
    </row>
    <row r="29" spans="1:45" s="30" customFormat="1" x14ac:dyDescent="0.25">
      <c r="B29" s="24"/>
      <c r="C29" s="25"/>
      <c r="D29" s="25"/>
      <c r="E29" s="19">
        <v>0.62645680000000004</v>
      </c>
      <c r="F29" s="19">
        <v>0.40177020000000002</v>
      </c>
      <c r="G29" s="20">
        <v>0.37895329999999999</v>
      </c>
      <c r="H29" s="20"/>
      <c r="I29" s="20">
        <v>0.44587009999999999</v>
      </c>
      <c r="J29" s="20">
        <v>0.39212809999999998</v>
      </c>
      <c r="K29" s="20">
        <v>0.17926600000000001</v>
      </c>
      <c r="L29" s="20"/>
      <c r="M29" s="20"/>
      <c r="N29" s="20">
        <v>0.17314189999999999</v>
      </c>
      <c r="O29" s="20"/>
      <c r="P29" s="20">
        <v>0.1518206</v>
      </c>
      <c r="Q29" s="20"/>
      <c r="R29" s="20"/>
      <c r="S29" s="20"/>
      <c r="T29" s="20">
        <v>0.19281670000000001</v>
      </c>
      <c r="U29" s="20"/>
      <c r="V29" s="20">
        <v>0.24485989999999999</v>
      </c>
      <c r="W29" s="20">
        <v>0.1775687</v>
      </c>
      <c r="X29" s="20">
        <v>0.13401550000000001</v>
      </c>
      <c r="Y29" s="20">
        <v>0.1339283</v>
      </c>
      <c r="Z29" s="20">
        <v>0.13288839999999999</v>
      </c>
      <c r="AA29" s="20">
        <v>0.22306780000000001</v>
      </c>
      <c r="AB29" s="20">
        <v>0.18710470000000001</v>
      </c>
      <c r="AC29" s="20"/>
      <c r="AD29" s="20">
        <v>0.13596240000000001</v>
      </c>
      <c r="AE29" s="20"/>
      <c r="AF29" s="20"/>
      <c r="AG29" s="20"/>
      <c r="AH29" s="20"/>
      <c r="AI29" s="29"/>
      <c r="AN29" s="68"/>
      <c r="AO29" s="73"/>
    </row>
    <row r="30" spans="1:45" s="90" customFormat="1" x14ac:dyDescent="0.25">
      <c r="A30" s="90" t="s">
        <v>65</v>
      </c>
      <c r="B30" s="101" t="s">
        <v>69</v>
      </c>
      <c r="C30" s="102" t="s">
        <v>57</v>
      </c>
      <c r="D30" s="102" t="s">
        <v>60</v>
      </c>
      <c r="E30" s="103">
        <v>9.4832E-2</v>
      </c>
      <c r="F30" s="103">
        <v>5.93932E-2</v>
      </c>
      <c r="G30" s="104">
        <v>8.3581900000000001E-2</v>
      </c>
      <c r="H30" s="104">
        <v>6.2549800000000003E-2</v>
      </c>
      <c r="I30" s="104">
        <v>6.4248899999999998E-2</v>
      </c>
      <c r="J30" s="104">
        <v>7.1463899999999997E-2</v>
      </c>
      <c r="K30" s="104">
        <v>5.64833E-2</v>
      </c>
      <c r="L30" s="104">
        <v>7.5178800000000004E-2</v>
      </c>
      <c r="M30" s="104">
        <v>5.1087899999999999E-2</v>
      </c>
      <c r="N30" s="104">
        <v>7.95265E-2</v>
      </c>
      <c r="O30" s="104">
        <v>8.2991099999999998E-2</v>
      </c>
      <c r="P30" s="104">
        <v>9.3268599999999993E-2</v>
      </c>
      <c r="Q30" s="104">
        <v>8.2114300000000001E-2</v>
      </c>
      <c r="R30" s="104">
        <v>8.2763000000000003E-2</v>
      </c>
      <c r="S30" s="104">
        <v>9.2526600000000001E-2</v>
      </c>
      <c r="T30" s="104">
        <v>9.0212500000000001E-2</v>
      </c>
      <c r="U30" s="104">
        <v>0.1199351</v>
      </c>
      <c r="V30" s="104">
        <v>8.7007299999999996E-2</v>
      </c>
      <c r="W30" s="104">
        <v>8.4126400000000004E-2</v>
      </c>
      <c r="X30" s="104">
        <v>0.1240165</v>
      </c>
      <c r="Y30" s="104">
        <v>0.10058300000000001</v>
      </c>
      <c r="Z30" s="104">
        <v>6.7886199999999994E-2</v>
      </c>
      <c r="AA30" s="104">
        <v>6.4699999999999994E-2</v>
      </c>
      <c r="AB30" s="104">
        <v>9.77272E-2</v>
      </c>
      <c r="AC30" s="106">
        <v>8.0900399999999997E-2</v>
      </c>
      <c r="AD30" s="104">
        <v>7.5095099999999998E-2</v>
      </c>
      <c r="AE30" s="104">
        <v>7.0169200000000001E-2</v>
      </c>
      <c r="AF30" s="104">
        <v>6.2605099999999997E-2</v>
      </c>
      <c r="AG30" s="104">
        <v>7.1506799999999995E-2</v>
      </c>
      <c r="AH30" s="104"/>
      <c r="AI30" s="104"/>
      <c r="AJ30" s="105">
        <f>(reproductie!AH30-AVERAGE(reproductie!X30:AG30))/STDEV(reproductie!X30:AG30)</f>
        <v>-1.8528034880423265</v>
      </c>
      <c r="AK30" s="105">
        <f>AVERAGE(G30:AH30)</f>
        <v>8.0527977777777773E-2</v>
      </c>
      <c r="AL30" s="105">
        <f>STDEV(G30:AH30)</f>
        <v>1.7225738418878898E-2</v>
      </c>
      <c r="AN30" s="106">
        <v>0.16</v>
      </c>
      <c r="AO30" s="107" t="s">
        <v>11</v>
      </c>
    </row>
    <row r="31" spans="1:45" s="114" customFormat="1" x14ac:dyDescent="0.25">
      <c r="A31" s="114" t="s">
        <v>119</v>
      </c>
      <c r="B31" s="115"/>
      <c r="C31" s="116"/>
      <c r="D31" s="116"/>
      <c r="E31" s="103">
        <v>6.8691199999999994E-2</v>
      </c>
      <c r="F31" s="103">
        <v>4.2668900000000003E-2</v>
      </c>
      <c r="G31" s="104">
        <v>6.1072300000000003E-2</v>
      </c>
      <c r="H31" s="104">
        <v>4.3161900000000003E-2</v>
      </c>
      <c r="I31" s="104">
        <v>4.66028E-2</v>
      </c>
      <c r="J31" s="104">
        <v>5.5517700000000003E-2</v>
      </c>
      <c r="K31" s="104">
        <v>4.1695999999999997E-2</v>
      </c>
      <c r="L31" s="104">
        <v>5.7504800000000002E-2</v>
      </c>
      <c r="M31" s="104">
        <v>3.7989099999999998E-2</v>
      </c>
      <c r="N31" s="104">
        <v>6.0856199999999999E-2</v>
      </c>
      <c r="O31" s="104">
        <v>6.3465400000000005E-2</v>
      </c>
      <c r="P31" s="104">
        <v>7.1184700000000004E-2</v>
      </c>
      <c r="Q31" s="104">
        <v>6.3362199999999994E-2</v>
      </c>
      <c r="R31" s="104">
        <v>6.0551000000000001E-2</v>
      </c>
      <c r="S31" s="104">
        <v>7.3893200000000006E-2</v>
      </c>
      <c r="T31" s="104">
        <v>7.1203100000000005E-2</v>
      </c>
      <c r="U31" s="104">
        <v>9.8791299999999999E-2</v>
      </c>
      <c r="V31" s="104">
        <v>6.5257800000000005E-2</v>
      </c>
      <c r="W31" s="104">
        <v>6.4534800000000003E-2</v>
      </c>
      <c r="X31" s="104">
        <v>9.6486199999999994E-2</v>
      </c>
      <c r="Y31" s="104">
        <v>7.9136399999999996E-2</v>
      </c>
      <c r="Z31" s="104">
        <v>5.1043100000000001E-2</v>
      </c>
      <c r="AA31" s="104">
        <v>4.6313500000000001E-2</v>
      </c>
      <c r="AB31" s="104">
        <v>7.5624700000000003E-2</v>
      </c>
      <c r="AC31" s="106">
        <v>6.2814599999999998E-2</v>
      </c>
      <c r="AD31" s="104">
        <v>5.6421600000000002E-2</v>
      </c>
      <c r="AE31" s="104">
        <v>5.1412100000000002E-2</v>
      </c>
      <c r="AF31" s="104">
        <v>4.5514400000000003E-2</v>
      </c>
      <c r="AG31" s="104">
        <v>5.0118999999999997E-2</v>
      </c>
      <c r="AH31" s="104"/>
      <c r="AI31" s="104"/>
      <c r="AN31" s="117"/>
      <c r="AO31" s="118"/>
    </row>
    <row r="32" spans="1:45" s="114" customFormat="1" x14ac:dyDescent="0.25">
      <c r="B32" s="115"/>
      <c r="C32" s="116"/>
      <c r="D32" s="116"/>
      <c r="E32" s="103">
        <v>0.12953700000000001</v>
      </c>
      <c r="F32" s="103">
        <v>8.2110600000000006E-2</v>
      </c>
      <c r="G32" s="104">
        <v>0.113386</v>
      </c>
      <c r="H32" s="104">
        <v>8.9828900000000003E-2</v>
      </c>
      <c r="I32" s="104">
        <v>8.7960099999999999E-2</v>
      </c>
      <c r="J32" s="104">
        <v>9.15464E-2</v>
      </c>
      <c r="K32" s="104">
        <v>7.6098299999999994E-2</v>
      </c>
      <c r="L32" s="104">
        <v>9.7721699999999995E-2</v>
      </c>
      <c r="M32" s="104">
        <v>6.8382299999999993E-2</v>
      </c>
      <c r="N32" s="104">
        <v>0.1032949</v>
      </c>
      <c r="O32" s="104">
        <v>0.1078325</v>
      </c>
      <c r="P32" s="104">
        <v>0.1213089</v>
      </c>
      <c r="Q32" s="104">
        <v>0.1057893</v>
      </c>
      <c r="R32" s="104">
        <v>0.1121504</v>
      </c>
      <c r="S32" s="104">
        <v>0.115274</v>
      </c>
      <c r="T32" s="104">
        <v>0.1136757</v>
      </c>
      <c r="U32" s="104">
        <v>0.1448767</v>
      </c>
      <c r="V32" s="104">
        <v>0.1151128</v>
      </c>
      <c r="W32" s="104">
        <v>0.1089729</v>
      </c>
      <c r="X32" s="104">
        <v>0.158028</v>
      </c>
      <c r="Y32" s="104">
        <v>0.12703999999999999</v>
      </c>
      <c r="Z32" s="104">
        <v>8.9761499999999994E-2</v>
      </c>
      <c r="AA32" s="104">
        <v>8.9699299999999996E-2</v>
      </c>
      <c r="AB32" s="104">
        <v>0.125413</v>
      </c>
      <c r="AC32" s="106">
        <v>0.10361769999999999</v>
      </c>
      <c r="AD32" s="104">
        <v>9.9298399999999995E-2</v>
      </c>
      <c r="AE32" s="104">
        <v>9.5083600000000004E-2</v>
      </c>
      <c r="AF32" s="104">
        <v>8.5538100000000006E-2</v>
      </c>
      <c r="AG32" s="104">
        <v>0.10105069999999999</v>
      </c>
      <c r="AH32" s="104"/>
      <c r="AI32" s="104"/>
      <c r="AN32" s="117"/>
      <c r="AO32" s="118"/>
    </row>
    <row r="33" spans="1:41" x14ac:dyDescent="0.25">
      <c r="A33" s="13" t="s">
        <v>39</v>
      </c>
      <c r="B33" s="17" t="s">
        <v>69</v>
      </c>
      <c r="C33" s="18" t="s">
        <v>57</v>
      </c>
      <c r="D33" s="18" t="s">
        <v>59</v>
      </c>
      <c r="E33" s="19">
        <v>0.30408099999999999</v>
      </c>
      <c r="F33" s="19"/>
      <c r="G33" s="20"/>
      <c r="H33" s="20"/>
      <c r="I33" s="20"/>
      <c r="J33" s="20"/>
      <c r="K33" s="20"/>
      <c r="L33" s="20"/>
      <c r="M33" s="20"/>
      <c r="N33" s="20"/>
      <c r="O33" s="20"/>
      <c r="P33" s="20">
        <v>5.7219100000000002E-2</v>
      </c>
      <c r="Q33" s="20"/>
      <c r="R33" s="20"/>
      <c r="S33" s="20"/>
      <c r="T33" s="20">
        <v>7.1004399999999995E-2</v>
      </c>
      <c r="U33" s="20">
        <v>5.1090200000000002E-2</v>
      </c>
      <c r="V33" s="20"/>
      <c r="W33" s="20"/>
      <c r="X33" s="20"/>
      <c r="Y33" s="20"/>
      <c r="Z33" s="20"/>
      <c r="AA33" s="20"/>
      <c r="AB33" s="20">
        <v>0.1155191</v>
      </c>
      <c r="AC33" s="20"/>
      <c r="AD33" s="20"/>
      <c r="AE33" s="20">
        <v>5.4978699999999998E-2</v>
      </c>
      <c r="AF33" s="20"/>
      <c r="AG33" s="20"/>
      <c r="AH33" s="20"/>
      <c r="AI33" s="20"/>
      <c r="AJ33" s="21">
        <f>(reproductie!AH33-AVERAGE(reproductie!X33:AG33))/STDEV(reproductie!X33:AG33)</f>
        <v>-0.64229774211570911</v>
      </c>
      <c r="AK33" s="21">
        <f>AVERAGE(G33:AH33)</f>
        <v>6.9962300000000005E-2</v>
      </c>
      <c r="AL33" s="21">
        <f>STDEV(G33:AH33)</f>
        <v>2.6549771996478622E-2</v>
      </c>
      <c r="AN33" s="80">
        <v>0.59599999999999997</v>
      </c>
      <c r="AO33" s="74" t="s">
        <v>12</v>
      </c>
    </row>
    <row r="34" spans="1:41" s="30" customFormat="1" x14ac:dyDescent="0.25">
      <c r="A34" s="30" t="s">
        <v>144</v>
      </c>
      <c r="B34" s="24"/>
      <c r="C34" s="25"/>
      <c r="D34" s="25"/>
      <c r="E34" s="19">
        <v>5.9440699999999999E-2</v>
      </c>
      <c r="F34" s="19"/>
      <c r="G34" s="20"/>
      <c r="H34" s="20"/>
      <c r="I34" s="20"/>
      <c r="J34" s="20"/>
      <c r="K34" s="20"/>
      <c r="L34" s="20"/>
      <c r="M34" s="20"/>
      <c r="N34" s="20"/>
      <c r="O34" s="20"/>
      <c r="P34" s="20">
        <v>7.6299999999999996E-3</v>
      </c>
      <c r="Q34" s="20"/>
      <c r="R34" s="20"/>
      <c r="S34" s="20"/>
      <c r="T34" s="20">
        <v>2.49996E-2</v>
      </c>
      <c r="U34" s="20">
        <v>6.7951000000000001E-3</v>
      </c>
      <c r="V34" s="20"/>
      <c r="W34" s="20"/>
      <c r="X34" s="20"/>
      <c r="Y34" s="20"/>
      <c r="Z34" s="20"/>
      <c r="AA34" s="20"/>
      <c r="AB34" s="20">
        <v>3.47318E-2</v>
      </c>
      <c r="AC34" s="20"/>
      <c r="AD34" s="20"/>
      <c r="AE34" s="20">
        <v>1.6573500000000001E-2</v>
      </c>
      <c r="AF34" s="20"/>
      <c r="AG34" s="20"/>
      <c r="AH34" s="20"/>
      <c r="AI34" s="20"/>
      <c r="AN34" s="68"/>
      <c r="AO34" s="73"/>
    </row>
    <row r="35" spans="1:41" s="30" customFormat="1" x14ac:dyDescent="0.25">
      <c r="B35" s="24"/>
      <c r="C35" s="25"/>
      <c r="D35" s="25"/>
      <c r="E35" s="19">
        <v>0.75131119999999996</v>
      </c>
      <c r="F35" s="19"/>
      <c r="G35" s="20"/>
      <c r="H35" s="20"/>
      <c r="I35" s="20"/>
      <c r="J35" s="20"/>
      <c r="K35" s="20"/>
      <c r="L35" s="20"/>
      <c r="M35" s="20"/>
      <c r="N35" s="20"/>
      <c r="O35" s="20"/>
      <c r="P35" s="20">
        <v>0.32390469999999999</v>
      </c>
      <c r="Q35" s="20"/>
      <c r="R35" s="20"/>
      <c r="S35" s="20"/>
      <c r="T35" s="20">
        <v>0.18555640000000001</v>
      </c>
      <c r="U35" s="20">
        <v>0.29760829999999999</v>
      </c>
      <c r="V35" s="20"/>
      <c r="W35" s="20"/>
      <c r="X35" s="20"/>
      <c r="Y35" s="20"/>
      <c r="Z35" s="20"/>
      <c r="AA35" s="20"/>
      <c r="AB35" s="20">
        <v>0.32161089999999998</v>
      </c>
      <c r="AC35" s="20"/>
      <c r="AD35" s="20"/>
      <c r="AE35" s="20">
        <v>0.16724430000000001</v>
      </c>
      <c r="AF35" s="20"/>
      <c r="AG35" s="20"/>
      <c r="AH35" s="20"/>
      <c r="AI35" s="20"/>
      <c r="AN35" s="68"/>
      <c r="AO35" s="73"/>
    </row>
    <row r="36" spans="1:41" s="90" customFormat="1" x14ac:dyDescent="0.25">
      <c r="A36" s="90" t="s">
        <v>40</v>
      </c>
      <c r="B36" s="101" t="s">
        <v>69</v>
      </c>
      <c r="C36" s="102" t="s">
        <v>57</v>
      </c>
      <c r="D36" s="102" t="s">
        <v>59</v>
      </c>
      <c r="E36" s="103">
        <v>0.51026360000000004</v>
      </c>
      <c r="F36" s="103"/>
      <c r="G36" s="104">
        <v>6.2893500000000005E-2</v>
      </c>
      <c r="H36" s="104"/>
      <c r="I36" s="104"/>
      <c r="J36" s="104">
        <v>5.60791E-2</v>
      </c>
      <c r="K36" s="104"/>
      <c r="L36" s="104">
        <v>5.3490500000000003E-2</v>
      </c>
      <c r="M36" s="104"/>
      <c r="N36" s="104"/>
      <c r="O36" s="104"/>
      <c r="P36" s="104"/>
      <c r="Q36" s="104">
        <v>7.1248900000000004E-2</v>
      </c>
      <c r="R36" s="104">
        <v>0.13514960000000001</v>
      </c>
      <c r="S36" s="104">
        <v>6.5472600000000006E-2</v>
      </c>
      <c r="T36" s="104">
        <v>0.10185080000000001</v>
      </c>
      <c r="U36" s="104">
        <v>0.1231149</v>
      </c>
      <c r="V36" s="104">
        <v>5.6271599999999998E-2</v>
      </c>
      <c r="W36" s="104">
        <v>9.4138600000000003E-2</v>
      </c>
      <c r="X36" s="104">
        <v>6.5307599999999993E-2</v>
      </c>
      <c r="Y36" s="104">
        <v>5.0533700000000001E-2</v>
      </c>
      <c r="Z36" s="104">
        <v>0.10034709999999999</v>
      </c>
      <c r="AA36" s="104"/>
      <c r="AB36" s="104">
        <v>7.1925299999999998E-2</v>
      </c>
      <c r="AC36" s="106">
        <v>0.1117894</v>
      </c>
      <c r="AD36" s="104"/>
      <c r="AE36" s="104">
        <v>7.5020299999999998E-2</v>
      </c>
      <c r="AF36" s="104"/>
      <c r="AG36" s="104">
        <v>9.4605599999999998E-2</v>
      </c>
      <c r="AH36" s="104"/>
      <c r="AI36" s="104"/>
      <c r="AJ36" s="21">
        <f>(reproductie!AH36-AVERAGE(reproductie!X36:AG36))/STDEV(reproductie!X36:AG36)</f>
        <v>0.12564338232051891</v>
      </c>
      <c r="AK36" s="105">
        <f>AVERAGE(G36:AH36)</f>
        <v>8.171994705882353E-2</v>
      </c>
      <c r="AL36" s="105">
        <f>STDEV(G36:AH36)</f>
        <v>2.5929859518422933E-2</v>
      </c>
      <c r="AN36" s="106">
        <v>0.376</v>
      </c>
      <c r="AO36" s="107" t="s">
        <v>13</v>
      </c>
    </row>
    <row r="37" spans="1:41" s="114" customFormat="1" x14ac:dyDescent="0.25">
      <c r="A37" s="114" t="s">
        <v>143</v>
      </c>
      <c r="B37" s="115"/>
      <c r="C37" s="116"/>
      <c r="D37" s="116"/>
      <c r="E37" s="103">
        <v>0.13848469999999999</v>
      </c>
      <c r="F37" s="103"/>
      <c r="G37" s="104">
        <v>1.4969700000000001E-2</v>
      </c>
      <c r="H37" s="104"/>
      <c r="I37" s="104"/>
      <c r="J37" s="104">
        <v>2.01104E-2</v>
      </c>
      <c r="K37" s="104"/>
      <c r="L37" s="104">
        <v>1.2799899999999999E-2</v>
      </c>
      <c r="M37" s="104"/>
      <c r="N37" s="104"/>
      <c r="O37" s="104"/>
      <c r="P37" s="104"/>
      <c r="Q37" s="104">
        <v>2.18497E-2</v>
      </c>
      <c r="R37" s="104">
        <v>5.3163299999999997E-2</v>
      </c>
      <c r="S37" s="104">
        <v>2.36128E-2</v>
      </c>
      <c r="T37" s="104">
        <v>5.6172100000000003E-2</v>
      </c>
      <c r="U37" s="104">
        <v>6.0818499999999998E-2</v>
      </c>
      <c r="V37" s="104">
        <v>2.7023700000000001E-2</v>
      </c>
      <c r="W37" s="104">
        <v>4.8201399999999998E-2</v>
      </c>
      <c r="X37" s="104">
        <v>3.2557999999999997E-2</v>
      </c>
      <c r="Y37" s="104">
        <v>2.1818199999999999E-2</v>
      </c>
      <c r="Z37" s="104">
        <v>5.5315299999999998E-2</v>
      </c>
      <c r="AA37" s="104"/>
      <c r="AB37" s="104">
        <v>3.2868000000000001E-2</v>
      </c>
      <c r="AC37" s="106">
        <v>6.7756200000000003E-2</v>
      </c>
      <c r="AD37" s="104"/>
      <c r="AE37" s="104">
        <v>3.2148900000000001E-2</v>
      </c>
      <c r="AF37" s="104"/>
      <c r="AG37" s="104">
        <v>4.2705800000000002E-2</v>
      </c>
      <c r="AH37" s="104"/>
      <c r="AI37" s="104"/>
      <c r="AN37" s="117"/>
      <c r="AO37" s="118"/>
    </row>
    <row r="38" spans="1:41" s="114" customFormat="1" x14ac:dyDescent="0.25">
      <c r="B38" s="115"/>
      <c r="C38" s="116"/>
      <c r="D38" s="116"/>
      <c r="E38" s="103">
        <v>0.87102520000000005</v>
      </c>
      <c r="F38" s="103"/>
      <c r="G38" s="104">
        <v>0.22863030000000001</v>
      </c>
      <c r="H38" s="104"/>
      <c r="I38" s="104"/>
      <c r="J38" s="104">
        <v>0.14674599999999999</v>
      </c>
      <c r="K38" s="104"/>
      <c r="L38" s="104">
        <v>0.19763800000000001</v>
      </c>
      <c r="M38" s="104"/>
      <c r="N38" s="104"/>
      <c r="O38" s="104"/>
      <c r="P38" s="104"/>
      <c r="Q38" s="104">
        <v>0.20852409999999999</v>
      </c>
      <c r="R38" s="104">
        <v>0.30309770000000003</v>
      </c>
      <c r="S38" s="104">
        <v>0.16871700000000001</v>
      </c>
      <c r="T38" s="104">
        <v>0.17768229999999999</v>
      </c>
      <c r="U38" s="104">
        <v>0.2333662</v>
      </c>
      <c r="V38" s="104">
        <v>0.11348279999999999</v>
      </c>
      <c r="W38" s="104">
        <v>0.17577010000000001</v>
      </c>
      <c r="X38" s="104">
        <v>0.1266854</v>
      </c>
      <c r="Y38" s="104">
        <v>0.1126886</v>
      </c>
      <c r="Z38" s="104">
        <v>0.17523859999999999</v>
      </c>
      <c r="AA38" s="104"/>
      <c r="AB38" s="104">
        <v>0.1501874</v>
      </c>
      <c r="AC38" s="106">
        <v>0.17894589999999999</v>
      </c>
      <c r="AD38" s="104"/>
      <c r="AE38" s="104">
        <v>0.16529759999999999</v>
      </c>
      <c r="AF38" s="104"/>
      <c r="AG38" s="104">
        <v>0.19662360000000001</v>
      </c>
      <c r="AH38" s="104"/>
      <c r="AI38" s="104"/>
      <c r="AN38" s="117"/>
      <c r="AO38" s="118"/>
    </row>
    <row r="39" spans="1:41" x14ac:dyDescent="0.25">
      <c r="A39" s="13" t="s">
        <v>41</v>
      </c>
      <c r="B39" s="17" t="s">
        <v>69</v>
      </c>
      <c r="C39" s="18" t="s">
        <v>57</v>
      </c>
      <c r="D39" s="18" t="s">
        <v>59</v>
      </c>
      <c r="E39" s="19"/>
      <c r="F39" s="19">
        <v>7.9041E-2</v>
      </c>
      <c r="G39" s="20">
        <v>7.9588999999999993E-2</v>
      </c>
      <c r="H39" s="20">
        <v>0.1189754</v>
      </c>
      <c r="I39" s="20">
        <v>7.0297100000000001E-2</v>
      </c>
      <c r="J39" s="20">
        <v>9.8186499999999996E-2</v>
      </c>
      <c r="K39" s="20">
        <v>5.1211100000000002E-2</v>
      </c>
      <c r="L39" s="20"/>
      <c r="M39" s="20">
        <v>9.4069200000000006E-2</v>
      </c>
      <c r="N39" s="20">
        <v>7.6647800000000002E-2</v>
      </c>
      <c r="O39" s="20">
        <v>6.24901E-2</v>
      </c>
      <c r="P39" s="20"/>
      <c r="Q39" s="20">
        <v>0.11006100000000001</v>
      </c>
      <c r="R39" s="20">
        <v>0.1073358</v>
      </c>
      <c r="S39" s="20"/>
      <c r="T39" s="20">
        <v>8.9830300000000002E-2</v>
      </c>
      <c r="U39" s="20">
        <v>9.2044799999999996E-2</v>
      </c>
      <c r="V39" s="20">
        <v>8.4267999999999996E-2</v>
      </c>
      <c r="W39" s="20">
        <v>0.16329099999999999</v>
      </c>
      <c r="X39" s="20">
        <v>0.13516300000000001</v>
      </c>
      <c r="Y39" s="20">
        <v>0.14267740000000001</v>
      </c>
      <c r="Z39" s="20">
        <v>6.3505099999999995E-2</v>
      </c>
      <c r="AA39" s="20">
        <v>0.10586859999999999</v>
      </c>
      <c r="AB39" s="20">
        <v>0.1096596</v>
      </c>
      <c r="AC39" s="29">
        <v>0.10919280000000001</v>
      </c>
      <c r="AD39" s="20">
        <v>9.8554600000000006E-2</v>
      </c>
      <c r="AE39" s="20">
        <v>9.5285300000000003E-2</v>
      </c>
      <c r="AF39" s="20">
        <v>0.1084391</v>
      </c>
      <c r="AG39" s="20">
        <v>9.4805500000000001E-2</v>
      </c>
      <c r="AH39" s="20">
        <v>5.7598999999999997E-2</v>
      </c>
      <c r="AI39" s="20"/>
      <c r="AJ39" s="21">
        <f>(reproductie!AH39-AVERAGE(reproductie!X39:AG39))/STDEV(reproductie!X39:AG39)</f>
        <v>0.19801506490826132</v>
      </c>
      <c r="AK39" s="21">
        <f>AVERAGE(G39:AH39)</f>
        <v>9.6761884000000006E-2</v>
      </c>
      <c r="AL39" s="21">
        <f>STDEV(G39:AH39)</f>
        <v>2.6508824298550053E-2</v>
      </c>
      <c r="AN39" s="80">
        <v>0.438</v>
      </c>
      <c r="AO39" s="74" t="s">
        <v>14</v>
      </c>
    </row>
    <row r="40" spans="1:41" s="30" customFormat="1" x14ac:dyDescent="0.25">
      <c r="A40" s="30" t="s">
        <v>140</v>
      </c>
      <c r="B40" s="24"/>
      <c r="C40" s="25"/>
      <c r="D40" s="25"/>
      <c r="E40" s="19"/>
      <c r="F40" s="19">
        <v>3.73234E-2</v>
      </c>
      <c r="G40" s="20">
        <v>3.7628799999999997E-2</v>
      </c>
      <c r="H40" s="20">
        <v>6.8475900000000006E-2</v>
      </c>
      <c r="I40" s="20">
        <v>3.3183799999999999E-2</v>
      </c>
      <c r="J40" s="20">
        <v>5.5210099999999998E-2</v>
      </c>
      <c r="K40" s="20">
        <v>2.2775799999999999E-2</v>
      </c>
      <c r="L40" s="20"/>
      <c r="M40" s="20">
        <v>5.1754799999999997E-2</v>
      </c>
      <c r="N40" s="20">
        <v>4.5030500000000001E-2</v>
      </c>
      <c r="O40" s="20">
        <v>3.5161999999999999E-2</v>
      </c>
      <c r="P40" s="20"/>
      <c r="Q40" s="20">
        <v>6.3442200000000004E-2</v>
      </c>
      <c r="R40" s="20">
        <v>5.7178300000000001E-2</v>
      </c>
      <c r="S40" s="20"/>
      <c r="T40" s="20">
        <v>4.6320899999999998E-2</v>
      </c>
      <c r="U40" s="20">
        <v>5.0558199999999998E-2</v>
      </c>
      <c r="V40" s="20">
        <v>4.4947399999999998E-2</v>
      </c>
      <c r="W40" s="20">
        <v>9.7852999999999996E-2</v>
      </c>
      <c r="X40" s="20">
        <v>8.0895800000000004E-2</v>
      </c>
      <c r="Y40" s="20">
        <v>8.9205199999999998E-2</v>
      </c>
      <c r="Z40" s="20">
        <v>3.28419E-2</v>
      </c>
      <c r="AA40" s="20">
        <v>5.4662599999999999E-2</v>
      </c>
      <c r="AB40" s="20">
        <v>7.2281799999999993E-2</v>
      </c>
      <c r="AC40" s="29">
        <v>7.1334800000000004E-2</v>
      </c>
      <c r="AD40" s="20">
        <v>5.8940800000000002E-2</v>
      </c>
      <c r="AE40" s="20">
        <v>5.4953099999999998E-2</v>
      </c>
      <c r="AF40" s="20">
        <v>6.0979199999999997E-2</v>
      </c>
      <c r="AG40" s="20">
        <v>5.5467700000000002E-2</v>
      </c>
      <c r="AH40" s="20">
        <v>2.9543199999999999E-2</v>
      </c>
      <c r="AI40" s="20"/>
      <c r="AN40" s="68"/>
      <c r="AO40" s="73"/>
    </row>
    <row r="41" spans="1:41" s="30" customFormat="1" x14ac:dyDescent="0.25">
      <c r="B41" s="24"/>
      <c r="C41" s="25"/>
      <c r="D41" s="25"/>
      <c r="E41" s="19"/>
      <c r="F41" s="19">
        <v>0.1596545</v>
      </c>
      <c r="G41" s="20">
        <v>0.16053439999999999</v>
      </c>
      <c r="H41" s="20">
        <v>0.19877030000000001</v>
      </c>
      <c r="I41" s="20">
        <v>0.1427881</v>
      </c>
      <c r="J41" s="20">
        <v>0.16864499999999999</v>
      </c>
      <c r="K41" s="20">
        <v>0.111111</v>
      </c>
      <c r="L41" s="20"/>
      <c r="M41" s="20">
        <v>0.1649611</v>
      </c>
      <c r="N41" s="20">
        <v>0.1275008</v>
      </c>
      <c r="O41" s="20">
        <v>0.10866580000000001</v>
      </c>
      <c r="P41" s="20"/>
      <c r="Q41" s="20">
        <v>0.1841989</v>
      </c>
      <c r="R41" s="20">
        <v>0.1925084</v>
      </c>
      <c r="S41" s="20"/>
      <c r="T41" s="20">
        <v>0.1670498</v>
      </c>
      <c r="U41" s="20">
        <v>0.16177349999999999</v>
      </c>
      <c r="V41" s="20">
        <v>0.1524943</v>
      </c>
      <c r="W41" s="20">
        <v>0.2598837</v>
      </c>
      <c r="X41" s="20">
        <v>0.21723020000000001</v>
      </c>
      <c r="Y41" s="20">
        <v>0.22044459999999999</v>
      </c>
      <c r="Z41" s="20">
        <v>0.1192667</v>
      </c>
      <c r="AA41" s="20">
        <v>0.1951406</v>
      </c>
      <c r="AB41" s="20">
        <v>0.16297039999999999</v>
      </c>
      <c r="AC41" s="29">
        <v>0.16360279999999999</v>
      </c>
      <c r="AD41" s="20">
        <v>0.1602586</v>
      </c>
      <c r="AE41" s="20">
        <v>0.16020100000000001</v>
      </c>
      <c r="AF41" s="20">
        <v>0.18553819999999999</v>
      </c>
      <c r="AG41" s="20">
        <v>0.1573929</v>
      </c>
      <c r="AH41" s="20">
        <v>0.10929750000000001</v>
      </c>
      <c r="AI41" s="20"/>
      <c r="AN41" s="68"/>
      <c r="AO41" s="73"/>
    </row>
    <row r="42" spans="1:41" s="104" customFormat="1" x14ac:dyDescent="0.25">
      <c r="A42" s="90" t="s">
        <v>42</v>
      </c>
      <c r="B42" s="101" t="s">
        <v>69</v>
      </c>
      <c r="C42" s="102" t="s">
        <v>58</v>
      </c>
      <c r="D42" s="102" t="s">
        <v>61</v>
      </c>
      <c r="E42" s="103"/>
      <c r="F42" s="103"/>
      <c r="G42" s="104">
        <v>9.78411E-2</v>
      </c>
      <c r="H42" s="104">
        <v>6.9566500000000003E-2</v>
      </c>
      <c r="I42" s="104">
        <v>5.3146600000000002E-2</v>
      </c>
      <c r="J42" s="104">
        <v>7.7298400000000003E-2</v>
      </c>
      <c r="K42" s="106"/>
      <c r="L42" s="106"/>
      <c r="M42" s="104">
        <v>6.06318E-2</v>
      </c>
      <c r="N42" s="106"/>
      <c r="O42" s="106"/>
      <c r="P42" s="106"/>
      <c r="S42" s="104">
        <v>7.61965E-2</v>
      </c>
      <c r="T42" s="104">
        <v>6.6582600000000006E-2</v>
      </c>
      <c r="U42" s="104">
        <v>9.3517299999999998E-2</v>
      </c>
      <c r="V42" s="104">
        <v>0.1066565</v>
      </c>
      <c r="W42" s="104">
        <v>5.3629599999999999E-2</v>
      </c>
      <c r="X42" s="104">
        <v>0.1004181</v>
      </c>
      <c r="Y42" s="104">
        <v>0.1034728</v>
      </c>
      <c r="Z42" s="104">
        <v>5.4718099999999999E-2</v>
      </c>
      <c r="AA42" s="104">
        <v>7.5799900000000003E-2</v>
      </c>
      <c r="AB42" s="104">
        <v>0.1063253</v>
      </c>
      <c r="AC42" s="106">
        <v>9.0049000000000004E-2</v>
      </c>
      <c r="AD42" s="104">
        <v>7.4626999999999999E-2</v>
      </c>
      <c r="AE42" s="104">
        <v>7.8891600000000006E-2</v>
      </c>
      <c r="AF42" s="104">
        <v>6.3626699999999994E-2</v>
      </c>
      <c r="AG42" s="104">
        <v>5.4193900000000003E-2</v>
      </c>
      <c r="AH42" s="104">
        <v>9.0616100000000005E-2</v>
      </c>
      <c r="AJ42" s="105">
        <f>(reproductie!AH42-AVERAGE(reproductie!X42:AG42))/STDEV(reproductie!X42:AG42)</f>
        <v>0.53022233145196873</v>
      </c>
      <c r="AK42" s="105">
        <f>AVERAGE(G42:AH42)</f>
        <v>7.8466923809523817E-2</v>
      </c>
      <c r="AL42" s="105">
        <f>STDEV(G42:AH42)</f>
        <v>1.8384835884279846E-2</v>
      </c>
      <c r="AN42" s="106">
        <v>0.33500000000000002</v>
      </c>
      <c r="AO42" s="107" t="s">
        <v>15</v>
      </c>
    </row>
    <row r="43" spans="1:41" s="117" customFormat="1" x14ac:dyDescent="0.25">
      <c r="A43" s="114" t="s">
        <v>139</v>
      </c>
      <c r="B43" s="115"/>
      <c r="C43" s="116"/>
      <c r="D43" s="116"/>
      <c r="E43" s="103"/>
      <c r="F43" s="103"/>
      <c r="G43" s="104">
        <v>4.2916599999999999E-2</v>
      </c>
      <c r="H43" s="104">
        <v>3.4088800000000002E-2</v>
      </c>
      <c r="I43" s="104">
        <v>2.7114300000000001E-2</v>
      </c>
      <c r="J43" s="104">
        <v>4.1888099999999998E-2</v>
      </c>
      <c r="K43" s="106"/>
      <c r="L43" s="106"/>
      <c r="M43" s="104">
        <v>3.0953600000000001E-2</v>
      </c>
      <c r="N43" s="106"/>
      <c r="O43" s="106"/>
      <c r="P43" s="106"/>
      <c r="Q43" s="104"/>
      <c r="R43" s="104"/>
      <c r="S43" s="104">
        <v>4.1362400000000001E-2</v>
      </c>
      <c r="T43" s="104">
        <v>3.7139800000000001E-2</v>
      </c>
      <c r="U43" s="104">
        <v>5.9775000000000002E-2</v>
      </c>
      <c r="V43" s="104">
        <v>7.3325399999999999E-2</v>
      </c>
      <c r="W43" s="104">
        <v>3.06681E-2</v>
      </c>
      <c r="X43" s="104">
        <v>6.4335699999999996E-2</v>
      </c>
      <c r="Y43" s="104">
        <v>7.2887099999999996E-2</v>
      </c>
      <c r="Z43" s="104">
        <v>3.2980700000000002E-2</v>
      </c>
      <c r="AA43" s="104">
        <v>4.6386200000000002E-2</v>
      </c>
      <c r="AB43" s="104">
        <v>7.7257699999999999E-2</v>
      </c>
      <c r="AC43" s="106">
        <v>6.5681600000000007E-2</v>
      </c>
      <c r="AD43" s="104">
        <v>5.36979E-2</v>
      </c>
      <c r="AE43" s="104">
        <v>5.5923100000000003E-2</v>
      </c>
      <c r="AF43" s="104">
        <v>3.8852900000000003E-2</v>
      </c>
      <c r="AG43" s="104">
        <v>3.6330500000000002E-2</v>
      </c>
      <c r="AH43" s="104">
        <v>6.0480399999999997E-2</v>
      </c>
      <c r="AI43" s="104"/>
      <c r="AO43" s="118"/>
    </row>
    <row r="44" spans="1:41" s="117" customFormat="1" x14ac:dyDescent="0.25">
      <c r="A44" s="114"/>
      <c r="B44" s="115"/>
      <c r="C44" s="116"/>
      <c r="D44" s="116"/>
      <c r="E44" s="103"/>
      <c r="F44" s="103"/>
      <c r="G44" s="104">
        <v>0.20779629999999999</v>
      </c>
      <c r="H44" s="104">
        <v>0.13674020000000001</v>
      </c>
      <c r="I44" s="104">
        <v>0.1015633</v>
      </c>
      <c r="J44" s="104">
        <v>0.13832130000000001</v>
      </c>
      <c r="K44" s="106"/>
      <c r="L44" s="106"/>
      <c r="M44" s="104">
        <v>0.11537749999999999</v>
      </c>
      <c r="N44" s="106"/>
      <c r="O44" s="106"/>
      <c r="P44" s="106"/>
      <c r="Q44" s="104"/>
      <c r="R44" s="104"/>
      <c r="S44" s="104">
        <v>0.13619899999999999</v>
      </c>
      <c r="T44" s="104">
        <v>0.1165414</v>
      </c>
      <c r="U44" s="104">
        <v>0.1434018</v>
      </c>
      <c r="V44" s="104">
        <v>0.152643</v>
      </c>
      <c r="W44" s="104">
        <v>9.2148499999999994E-2</v>
      </c>
      <c r="X44" s="104">
        <v>0.153419</v>
      </c>
      <c r="Y44" s="104">
        <v>0.1448875</v>
      </c>
      <c r="Z44" s="104">
        <v>8.9456999999999995E-2</v>
      </c>
      <c r="AA44" s="104">
        <v>0.121489</v>
      </c>
      <c r="AB44" s="104">
        <v>0.1446153</v>
      </c>
      <c r="AC44" s="106">
        <v>0.12227349999999999</v>
      </c>
      <c r="AD44" s="104">
        <v>0.1028269</v>
      </c>
      <c r="AE44" s="104">
        <v>0.1101926</v>
      </c>
      <c r="AF44" s="104">
        <v>0.1025122</v>
      </c>
      <c r="AG44" s="104">
        <v>8.0110500000000001E-2</v>
      </c>
      <c r="AH44" s="104">
        <v>0.1336319</v>
      </c>
      <c r="AI44" s="104"/>
      <c r="AO44" s="118"/>
    </row>
    <row r="45" spans="1:41" s="33" customFormat="1" x14ac:dyDescent="0.25">
      <c r="A45" s="33" t="s">
        <v>43</v>
      </c>
      <c r="B45" s="34" t="s">
        <v>69</v>
      </c>
      <c r="C45" s="35" t="s">
        <v>58</v>
      </c>
      <c r="D45" s="35" t="s">
        <v>61</v>
      </c>
      <c r="E45" s="19">
        <v>6.1840699999999998E-2</v>
      </c>
      <c r="F45" s="19">
        <v>0.18673219999999999</v>
      </c>
      <c r="G45" s="20">
        <v>9.2072899999999999E-2</v>
      </c>
      <c r="H45" s="20">
        <v>8.11693E-2</v>
      </c>
      <c r="I45" s="20"/>
      <c r="J45" s="20">
        <v>5.3343599999999998E-2</v>
      </c>
      <c r="K45" s="20">
        <v>6.2791200000000005E-2</v>
      </c>
      <c r="L45" s="20">
        <v>7.1128200000000003E-2</v>
      </c>
      <c r="M45" s="20">
        <v>7.4549599999999994E-2</v>
      </c>
      <c r="N45" s="20">
        <v>9.58817E-2</v>
      </c>
      <c r="O45" s="20"/>
      <c r="P45" s="20"/>
      <c r="Q45" s="20">
        <v>6.1635099999999998E-2</v>
      </c>
      <c r="R45" s="20">
        <v>5.3805800000000001E-2</v>
      </c>
      <c r="S45" s="20">
        <v>5.7840799999999998E-2</v>
      </c>
      <c r="T45" s="20"/>
      <c r="U45" s="20">
        <v>9.4275200000000003E-2</v>
      </c>
      <c r="V45" s="20">
        <v>7.7111100000000002E-2</v>
      </c>
      <c r="W45" s="20">
        <v>6.4480999999999997E-2</v>
      </c>
      <c r="X45" s="29">
        <v>7.8275399999999995E-2</v>
      </c>
      <c r="Y45" s="20">
        <v>7.8959000000000001E-2</v>
      </c>
      <c r="Z45" s="29"/>
      <c r="AA45" s="29">
        <v>7.5368400000000002E-2</v>
      </c>
      <c r="AB45" s="29"/>
      <c r="AC45" s="29">
        <v>0.1066392</v>
      </c>
      <c r="AD45" s="29">
        <v>6.8263099999999993E-2</v>
      </c>
      <c r="AE45" s="29">
        <v>6.2883900000000006E-2</v>
      </c>
      <c r="AF45" s="29">
        <v>7.9116800000000001E-2</v>
      </c>
      <c r="AG45" s="29">
        <v>6.4049099999999998E-2</v>
      </c>
      <c r="AH45" s="29">
        <v>9.1544899999999998E-2</v>
      </c>
      <c r="AI45" s="29"/>
      <c r="AJ45" s="21">
        <f>(reproductie!AH45-AVERAGE(reproductie!X45:AG45))/STDEV(reproductie!X45:AG45)</f>
        <v>-0.47258693017515985</v>
      </c>
      <c r="AK45" s="21">
        <f>AVERAGE(G45:AH45)</f>
        <v>7.4781150000000005E-2</v>
      </c>
      <c r="AL45" s="21">
        <f>STDEV(G45:AH45)</f>
        <v>1.4535740139189604E-2</v>
      </c>
      <c r="AN45" s="69">
        <v>0.503</v>
      </c>
      <c r="AO45" s="75" t="s">
        <v>16</v>
      </c>
    </row>
    <row r="46" spans="1:41" x14ac:dyDescent="0.25">
      <c r="A46" s="155" t="s">
        <v>138</v>
      </c>
      <c r="B46" s="27"/>
      <c r="C46" s="18"/>
      <c r="D46" s="18"/>
      <c r="E46" s="19">
        <v>8.0683000000000005E-3</v>
      </c>
      <c r="F46" s="19">
        <v>9.2012700000000003E-2</v>
      </c>
      <c r="G46" s="20">
        <v>6.2400200000000003E-2</v>
      </c>
      <c r="H46" s="20">
        <v>5.8304399999999999E-2</v>
      </c>
      <c r="I46" s="20"/>
      <c r="J46" s="20">
        <v>3.0109E-2</v>
      </c>
      <c r="K46" s="20">
        <v>4.1096800000000003E-2</v>
      </c>
      <c r="L46" s="20">
        <v>4.5670599999999999E-2</v>
      </c>
      <c r="M46" s="20">
        <v>5.3635200000000001E-2</v>
      </c>
      <c r="N46" s="20">
        <v>7.1509900000000001E-2</v>
      </c>
      <c r="O46" s="20"/>
      <c r="P46" s="20"/>
      <c r="Q46" s="20">
        <v>3.8650900000000002E-2</v>
      </c>
      <c r="R46" s="20">
        <v>3.3705600000000002E-2</v>
      </c>
      <c r="S46" s="20">
        <v>3.90946E-2</v>
      </c>
      <c r="T46" s="20"/>
      <c r="U46" s="20">
        <v>6.9424600000000003E-2</v>
      </c>
      <c r="V46" s="20">
        <v>5.7710900000000002E-2</v>
      </c>
      <c r="W46" s="20">
        <v>4.6159199999999997E-2</v>
      </c>
      <c r="X46" s="29">
        <v>5.60714E-2</v>
      </c>
      <c r="Y46" s="20">
        <v>5.89166E-2</v>
      </c>
      <c r="Z46" s="29"/>
      <c r="AA46" s="29">
        <v>5.4139899999999998E-2</v>
      </c>
      <c r="AB46" s="29"/>
      <c r="AC46" s="29">
        <v>8.0011299999999994E-2</v>
      </c>
      <c r="AD46" s="29">
        <v>5.2167999999999999E-2</v>
      </c>
      <c r="AE46" s="29">
        <v>4.6291600000000002E-2</v>
      </c>
      <c r="AF46" s="29">
        <v>5.8042700000000003E-2</v>
      </c>
      <c r="AG46" s="29">
        <v>4.6205999999999997E-2</v>
      </c>
      <c r="AH46" s="29">
        <v>6.9470400000000002E-2</v>
      </c>
      <c r="AI46" s="29"/>
      <c r="AO46" s="74"/>
    </row>
    <row r="47" spans="1:41" x14ac:dyDescent="0.25">
      <c r="B47" s="27"/>
      <c r="C47" s="18"/>
      <c r="D47" s="18"/>
      <c r="E47" s="19">
        <v>0.34819090000000003</v>
      </c>
      <c r="F47" s="19">
        <v>0.34220879999999998</v>
      </c>
      <c r="G47" s="20">
        <v>0.1338415</v>
      </c>
      <c r="H47" s="20">
        <v>0.11193500000000001</v>
      </c>
      <c r="I47" s="20"/>
      <c r="J47" s="20">
        <v>9.2792799999999995E-2</v>
      </c>
      <c r="K47" s="20">
        <v>9.4805299999999995E-2</v>
      </c>
      <c r="L47" s="20">
        <v>0.10915329999999999</v>
      </c>
      <c r="M47" s="20">
        <v>0.10273409999999999</v>
      </c>
      <c r="N47" s="20">
        <v>0.1274198</v>
      </c>
      <c r="O47" s="20"/>
      <c r="P47" s="20"/>
      <c r="Q47" s="20">
        <v>9.6909200000000001E-2</v>
      </c>
      <c r="R47" s="20">
        <v>8.4840299999999993E-2</v>
      </c>
      <c r="S47" s="20">
        <v>8.4782700000000003E-2</v>
      </c>
      <c r="T47" s="20"/>
      <c r="U47" s="20">
        <v>0.1268088</v>
      </c>
      <c r="V47" s="20">
        <v>0.1023247</v>
      </c>
      <c r="W47" s="20">
        <v>8.9393600000000004E-2</v>
      </c>
      <c r="X47" s="29">
        <v>0.1082635</v>
      </c>
      <c r="Y47" s="20">
        <v>0.1050585</v>
      </c>
      <c r="Z47" s="29"/>
      <c r="AA47" s="29">
        <v>0.10400520000000001</v>
      </c>
      <c r="AB47" s="29"/>
      <c r="AC47" s="29">
        <v>0.14077290000000001</v>
      </c>
      <c r="AD47" s="29">
        <v>8.8858500000000007E-2</v>
      </c>
      <c r="AE47" s="29">
        <v>8.4893800000000005E-2</v>
      </c>
      <c r="AF47" s="29">
        <v>0.1069737</v>
      </c>
      <c r="AG47" s="29">
        <v>8.8146000000000002E-2</v>
      </c>
      <c r="AH47" s="29">
        <v>0.1197312</v>
      </c>
      <c r="AI47" s="29"/>
      <c r="AO47" s="74"/>
    </row>
    <row r="48" spans="1:41" s="90" customFormat="1" x14ac:dyDescent="0.25">
      <c r="A48" s="90" t="s">
        <v>44</v>
      </c>
      <c r="B48" s="101" t="s">
        <v>69</v>
      </c>
      <c r="C48" s="102" t="s">
        <v>57</v>
      </c>
      <c r="D48" s="102" t="s">
        <v>59</v>
      </c>
      <c r="E48" s="103">
        <v>0.1046084</v>
      </c>
      <c r="F48" s="103">
        <v>5.1550499999999999E-2</v>
      </c>
      <c r="G48" s="104">
        <v>9.3721499999999999E-2</v>
      </c>
      <c r="H48" s="104">
        <v>8.1013199999999994E-2</v>
      </c>
      <c r="I48" s="104">
        <v>6.84892E-2</v>
      </c>
      <c r="J48" s="104">
        <v>9.6560000000000007E-2</v>
      </c>
      <c r="K48" s="104">
        <v>7.1262300000000001E-2</v>
      </c>
      <c r="L48" s="104">
        <v>6.8287600000000004E-2</v>
      </c>
      <c r="M48" s="104">
        <v>8.0672499999999994E-2</v>
      </c>
      <c r="N48" s="104">
        <v>0.1244111</v>
      </c>
      <c r="O48" s="104">
        <v>0.1105742</v>
      </c>
      <c r="P48" s="104">
        <v>8.6093900000000001E-2</v>
      </c>
      <c r="Q48" s="104">
        <v>5.2068799999999998E-2</v>
      </c>
      <c r="R48" s="104">
        <v>6.3666200000000006E-2</v>
      </c>
      <c r="S48" s="104">
        <v>0.14333389999999999</v>
      </c>
      <c r="T48" s="104">
        <v>8.8370400000000002E-2</v>
      </c>
      <c r="U48" s="104">
        <v>0.126301</v>
      </c>
      <c r="V48" s="104">
        <v>7.9206200000000004E-2</v>
      </c>
      <c r="W48" s="104">
        <v>7.2809299999999993E-2</v>
      </c>
      <c r="X48" s="104">
        <v>9.2327999999999993E-2</v>
      </c>
      <c r="Y48" s="104">
        <v>9.4869400000000007E-2</v>
      </c>
      <c r="Z48" s="104">
        <v>7.8722700000000007E-2</v>
      </c>
      <c r="AA48" s="104">
        <v>9.8205100000000004E-2</v>
      </c>
      <c r="AB48" s="104">
        <v>5.9284900000000001E-2</v>
      </c>
      <c r="AC48" s="106">
        <v>8.5814399999999999E-2</v>
      </c>
      <c r="AD48" s="104"/>
      <c r="AE48" s="104">
        <v>7.9953399999999994E-2</v>
      </c>
      <c r="AF48" s="104">
        <v>8.6227999999999999E-2</v>
      </c>
      <c r="AG48" s="104">
        <v>9.0901499999999996E-2</v>
      </c>
      <c r="AH48" s="104">
        <v>5.8662100000000002E-2</v>
      </c>
      <c r="AI48" s="104"/>
      <c r="AJ48" s="105">
        <f>(reproductie!AH48-AVERAGE(reproductie!X48:AG48))/STDEV(reproductie!X48:AG48)</f>
        <v>-2.050609063049007</v>
      </c>
      <c r="AK48" s="105">
        <f>AVERAGE(G48:AH48)</f>
        <v>8.6363362962962958E-2</v>
      </c>
      <c r="AL48" s="105">
        <f>STDEV(G48:AH48)</f>
        <v>2.1274121556087551E-2</v>
      </c>
      <c r="AN48" s="106">
        <v>0.51900000000000002</v>
      </c>
      <c r="AO48" s="107" t="s">
        <v>17</v>
      </c>
    </row>
    <row r="49" spans="1:41" s="114" customFormat="1" x14ac:dyDescent="0.25">
      <c r="A49" s="114" t="s">
        <v>157</v>
      </c>
      <c r="B49" s="115"/>
      <c r="C49" s="116"/>
      <c r="D49" s="116"/>
      <c r="E49" s="103">
        <v>7.4663999999999994E-2</v>
      </c>
      <c r="F49" s="103">
        <v>3.6559099999999997E-2</v>
      </c>
      <c r="G49" s="104">
        <v>7.2794600000000001E-2</v>
      </c>
      <c r="H49" s="104">
        <v>6.0772600000000003E-2</v>
      </c>
      <c r="I49" s="104">
        <v>5.0458000000000003E-2</v>
      </c>
      <c r="J49" s="104">
        <v>7.5276999999999997E-2</v>
      </c>
      <c r="K49" s="104">
        <v>5.1714999999999997E-2</v>
      </c>
      <c r="L49" s="104">
        <v>4.7197500000000003E-2</v>
      </c>
      <c r="M49" s="104">
        <v>5.88377E-2</v>
      </c>
      <c r="N49" s="104">
        <v>9.2975000000000002E-2</v>
      </c>
      <c r="O49" s="104">
        <v>8.516E-2</v>
      </c>
      <c r="P49" s="104">
        <v>6.3292200000000007E-2</v>
      </c>
      <c r="Q49" s="104">
        <v>3.34623E-2</v>
      </c>
      <c r="R49" s="104">
        <v>3.9949100000000001E-2</v>
      </c>
      <c r="S49" s="104">
        <v>0.1120739</v>
      </c>
      <c r="T49" s="104">
        <v>6.7611400000000002E-2</v>
      </c>
      <c r="U49" s="104">
        <v>9.2246499999999995E-2</v>
      </c>
      <c r="V49" s="104">
        <v>5.5408899999999997E-2</v>
      </c>
      <c r="W49" s="104">
        <v>5.2424800000000001E-2</v>
      </c>
      <c r="X49" s="104">
        <v>6.8289699999999995E-2</v>
      </c>
      <c r="Y49" s="104">
        <v>6.6318699999999994E-2</v>
      </c>
      <c r="Z49" s="104">
        <v>5.4432800000000003E-2</v>
      </c>
      <c r="AA49" s="104">
        <v>6.9395100000000001E-2</v>
      </c>
      <c r="AB49" s="104">
        <v>3.6158999999999997E-2</v>
      </c>
      <c r="AC49" s="106">
        <v>5.8926399999999997E-2</v>
      </c>
      <c r="AD49" s="104"/>
      <c r="AE49" s="104">
        <v>5.1370899999999997E-2</v>
      </c>
      <c r="AF49" s="104">
        <v>5.3437400000000003E-2</v>
      </c>
      <c r="AG49" s="104">
        <v>5.8937499999999997E-2</v>
      </c>
      <c r="AH49" s="104">
        <v>2.7745300000000001E-2</v>
      </c>
      <c r="AI49" s="104"/>
      <c r="AN49" s="117"/>
      <c r="AO49" s="118"/>
    </row>
    <row r="50" spans="1:41" s="114" customFormat="1" x14ac:dyDescent="0.25">
      <c r="B50" s="115"/>
      <c r="C50" s="116"/>
      <c r="D50" s="116"/>
      <c r="E50" s="103">
        <v>0.14468449999999999</v>
      </c>
      <c r="F50" s="103">
        <v>7.2228399999999998E-2</v>
      </c>
      <c r="G50" s="104">
        <v>0.1198866</v>
      </c>
      <c r="H50" s="104">
        <v>0.1072254</v>
      </c>
      <c r="I50" s="104">
        <v>9.2337199999999994E-2</v>
      </c>
      <c r="J50" s="104">
        <v>0.1230595</v>
      </c>
      <c r="K50" s="104">
        <v>9.7439100000000001E-2</v>
      </c>
      <c r="L50" s="104">
        <v>9.7834299999999999E-2</v>
      </c>
      <c r="M50" s="104">
        <v>0.109666</v>
      </c>
      <c r="N50" s="104">
        <v>0.16454779999999999</v>
      </c>
      <c r="O50" s="104">
        <v>0.1423922</v>
      </c>
      <c r="P50" s="104">
        <v>0.11609220000000001</v>
      </c>
      <c r="Q50" s="104">
        <v>8.0163499999999999E-2</v>
      </c>
      <c r="R50" s="104">
        <v>9.9997199999999994E-2</v>
      </c>
      <c r="S50" s="104">
        <v>0.18153030000000001</v>
      </c>
      <c r="T50" s="104">
        <v>0.1147189</v>
      </c>
      <c r="U50" s="104">
        <v>0.1705653</v>
      </c>
      <c r="V50" s="104">
        <v>0.1120121</v>
      </c>
      <c r="W50" s="104">
        <v>0.1002813</v>
      </c>
      <c r="X50" s="104">
        <v>0.12370440000000001</v>
      </c>
      <c r="Y50" s="104">
        <v>0.13394809999999999</v>
      </c>
      <c r="Z50" s="104">
        <v>0.11256149999999999</v>
      </c>
      <c r="AA50" s="104">
        <v>0.13721220000000001</v>
      </c>
      <c r="AB50" s="104">
        <v>9.5732200000000003E-2</v>
      </c>
      <c r="AC50" s="106">
        <v>0.12336320000000001</v>
      </c>
      <c r="AD50" s="104"/>
      <c r="AE50" s="104">
        <v>0.12238739999999999</v>
      </c>
      <c r="AF50" s="104">
        <v>0.1362438</v>
      </c>
      <c r="AG50" s="104">
        <v>0.13766490000000001</v>
      </c>
      <c r="AH50" s="104">
        <v>0.11978560000000001</v>
      </c>
      <c r="AI50" s="104"/>
      <c r="AN50" s="117"/>
      <c r="AO50" s="118"/>
    </row>
    <row r="51" spans="1:41" x14ac:dyDescent="0.25">
      <c r="A51" s="13" t="s">
        <v>45</v>
      </c>
      <c r="B51" s="17" t="s">
        <v>69</v>
      </c>
      <c r="C51" s="18" t="s">
        <v>59</v>
      </c>
      <c r="D51" s="18" t="s">
        <v>60</v>
      </c>
      <c r="E51" s="19"/>
      <c r="F51" s="19"/>
      <c r="G51" s="20">
        <v>5.2136399999999999E-2</v>
      </c>
      <c r="H51" s="20">
        <v>0.1202782</v>
      </c>
      <c r="I51" s="20"/>
      <c r="J51" s="20">
        <v>0.20336969999999999</v>
      </c>
      <c r="K51" s="20"/>
      <c r="L51" s="20"/>
      <c r="M51" s="20">
        <v>0.23581949999999999</v>
      </c>
      <c r="N51" s="20"/>
      <c r="O51" s="20"/>
      <c r="P51" s="20">
        <v>0.21778210000000001</v>
      </c>
      <c r="Q51" s="20"/>
      <c r="R51" s="20">
        <v>8.8465100000000005E-2</v>
      </c>
      <c r="S51" s="20"/>
      <c r="T51" s="20"/>
      <c r="U51" s="20"/>
      <c r="V51" s="20"/>
      <c r="W51" s="20">
        <v>0.12724279999999999</v>
      </c>
      <c r="X51" s="20"/>
      <c r="Y51" s="20">
        <v>6.6680500000000004E-2</v>
      </c>
      <c r="Z51" s="20">
        <v>0.1035655</v>
      </c>
      <c r="AA51" s="20">
        <v>0.22014500000000001</v>
      </c>
      <c r="AB51" s="20">
        <v>7.0854700000000007E-2</v>
      </c>
      <c r="AC51" s="29"/>
      <c r="AD51" s="20">
        <v>0.1688048</v>
      </c>
      <c r="AE51" s="20"/>
      <c r="AF51" s="20">
        <v>5.0470099999999997E-2</v>
      </c>
      <c r="AG51" s="20">
        <v>0.13450100000000001</v>
      </c>
      <c r="AH51" s="20">
        <v>9.4942299999999993E-2</v>
      </c>
      <c r="AI51" s="20"/>
      <c r="AJ51" s="21">
        <f>(reproductie!AH51-AVERAGE(reproductie!X51:AG51))/STDEV(reproductie!X51:AG51)</f>
        <v>-1.3114206226815335</v>
      </c>
      <c r="AK51" s="21">
        <f>AVERAGE(G51:AH51)</f>
        <v>0.13033718</v>
      </c>
      <c r="AL51" s="21">
        <f>STDEV(G51:AH51)</f>
        <v>6.4135694924591646E-2</v>
      </c>
      <c r="AN51" s="80">
        <v>0.20799999999999999</v>
      </c>
      <c r="AO51" s="74" t="s">
        <v>18</v>
      </c>
    </row>
    <row r="52" spans="1:41" x14ac:dyDescent="0.25">
      <c r="A52" s="155" t="s">
        <v>141</v>
      </c>
      <c r="B52" s="27"/>
      <c r="C52" s="18"/>
      <c r="D52" s="18"/>
      <c r="E52" s="19"/>
      <c r="F52" s="19"/>
      <c r="G52" s="20">
        <v>1.1961599999999999E-2</v>
      </c>
      <c r="H52" s="20">
        <v>3.3766499999999998E-2</v>
      </c>
      <c r="I52" s="20"/>
      <c r="J52" s="20">
        <v>6.5786399999999995E-2</v>
      </c>
      <c r="K52" s="20"/>
      <c r="L52" s="20"/>
      <c r="M52" s="20">
        <v>6.3952400000000006E-2</v>
      </c>
      <c r="N52" s="20"/>
      <c r="O52" s="20"/>
      <c r="P52" s="20">
        <v>0.101283</v>
      </c>
      <c r="Q52" s="20"/>
      <c r="R52" s="20">
        <v>3.3216500000000003E-2</v>
      </c>
      <c r="S52" s="20"/>
      <c r="T52" s="20"/>
      <c r="U52" s="20"/>
      <c r="V52" s="20"/>
      <c r="W52" s="20">
        <v>5.1132700000000003E-2</v>
      </c>
      <c r="X52" s="20"/>
      <c r="Y52" s="20">
        <v>2.7120600000000002E-2</v>
      </c>
      <c r="Z52" s="20">
        <v>4.9736599999999999E-2</v>
      </c>
      <c r="AA52" s="20">
        <v>0.10239470000000001</v>
      </c>
      <c r="AB52" s="20">
        <v>3.7078800000000002E-2</v>
      </c>
      <c r="AC52" s="29"/>
      <c r="AD52" s="20">
        <v>9.3361799999999995E-2</v>
      </c>
      <c r="AE52" s="20"/>
      <c r="AF52" s="20">
        <v>1.75675E-2</v>
      </c>
      <c r="AG52" s="20">
        <v>6.8296800000000005E-2</v>
      </c>
      <c r="AH52" s="20">
        <v>3.79805E-2</v>
      </c>
      <c r="AI52" s="20"/>
      <c r="AO52" s="74"/>
    </row>
    <row r="53" spans="1:41" x14ac:dyDescent="0.25">
      <c r="B53" s="27"/>
      <c r="C53" s="18"/>
      <c r="D53" s="18"/>
      <c r="E53" s="19"/>
      <c r="F53" s="19"/>
      <c r="G53" s="20">
        <v>0.19993839999999999</v>
      </c>
      <c r="H53" s="20">
        <v>0.3484951</v>
      </c>
      <c r="I53" s="20"/>
      <c r="J53" s="20">
        <v>0.48065020000000003</v>
      </c>
      <c r="K53" s="20"/>
      <c r="L53" s="20"/>
      <c r="M53" s="20">
        <v>0.58225899999999997</v>
      </c>
      <c r="N53" s="20"/>
      <c r="O53" s="20"/>
      <c r="P53" s="20">
        <v>0.40751999999999999</v>
      </c>
      <c r="Q53" s="20"/>
      <c r="R53" s="20">
        <v>0.21515699999999999</v>
      </c>
      <c r="S53" s="20"/>
      <c r="T53" s="20"/>
      <c r="U53" s="20"/>
      <c r="V53" s="20"/>
      <c r="W53" s="20">
        <v>0.28286899999999998</v>
      </c>
      <c r="X53" s="20"/>
      <c r="Y53" s="20">
        <v>0.1547656</v>
      </c>
      <c r="Z53" s="20">
        <v>0.20319509999999999</v>
      </c>
      <c r="AA53" s="20">
        <v>0.41126279999999998</v>
      </c>
      <c r="AB53" s="20">
        <v>0.13120560000000001</v>
      </c>
      <c r="AC53" s="29"/>
      <c r="AD53" s="20">
        <v>0.2859815</v>
      </c>
      <c r="AE53" s="20"/>
      <c r="AF53" s="20">
        <v>0.13643820000000001</v>
      </c>
      <c r="AG53" s="20">
        <v>0.24781149999999999</v>
      </c>
      <c r="AH53" s="20">
        <v>0.2179767</v>
      </c>
      <c r="AI53" s="20"/>
      <c r="AO53" s="74"/>
    </row>
    <row r="54" spans="1:41" s="90" customFormat="1" x14ac:dyDescent="0.25">
      <c r="A54" s="90" t="s">
        <v>48</v>
      </c>
      <c r="B54" s="101" t="s">
        <v>69</v>
      </c>
      <c r="C54" s="102" t="s">
        <v>59</v>
      </c>
      <c r="D54" s="102" t="s">
        <v>61</v>
      </c>
      <c r="E54" s="103">
        <v>9.7503999999999993E-2</v>
      </c>
      <c r="F54" s="103">
        <v>7.1663000000000004E-2</v>
      </c>
      <c r="G54" s="104"/>
      <c r="H54" s="104">
        <v>8.5765800000000003E-2</v>
      </c>
      <c r="I54" s="104">
        <v>0.1042387</v>
      </c>
      <c r="J54" s="104">
        <v>8.6357799999999998E-2</v>
      </c>
      <c r="K54" s="104">
        <v>8.6902800000000002E-2</v>
      </c>
      <c r="L54" s="104"/>
      <c r="M54" s="104">
        <v>7.7117699999999997E-2</v>
      </c>
      <c r="N54" s="104">
        <v>0.10151</v>
      </c>
      <c r="O54" s="104">
        <v>5.3724099999999997E-2</v>
      </c>
      <c r="P54" s="104">
        <v>5.2855600000000003E-2</v>
      </c>
      <c r="Q54" s="104">
        <v>5.0224100000000001E-2</v>
      </c>
      <c r="R54" s="104">
        <v>8.0441299999999993E-2</v>
      </c>
      <c r="S54" s="104">
        <v>7.71371E-2</v>
      </c>
      <c r="T54" s="104">
        <v>8.9952900000000002E-2</v>
      </c>
      <c r="U54" s="104"/>
      <c r="V54" s="104">
        <v>8.0184400000000003E-2</v>
      </c>
      <c r="W54" s="104"/>
      <c r="X54" s="104">
        <v>0.1195599</v>
      </c>
      <c r="Y54" s="104">
        <v>8.8031700000000004E-2</v>
      </c>
      <c r="Z54" s="104">
        <v>7.6891299999999996E-2</v>
      </c>
      <c r="AA54" s="104">
        <v>8.67782E-2</v>
      </c>
      <c r="AB54" s="104">
        <v>6.04653E-2</v>
      </c>
      <c r="AC54" s="106">
        <v>8.92482E-2</v>
      </c>
      <c r="AD54" s="104">
        <v>6.0571899999999998E-2</v>
      </c>
      <c r="AE54" s="104">
        <v>8.1463400000000005E-2</v>
      </c>
      <c r="AF54" s="104">
        <v>5.6002999999999997E-2</v>
      </c>
      <c r="AG54" s="104">
        <v>8.1958500000000004E-2</v>
      </c>
      <c r="AH54" s="104"/>
      <c r="AI54" s="104"/>
      <c r="AJ54" s="105">
        <f>(reproductie!AH54-AVERAGE(reproductie!X54:AG54))/STDEV(reproductie!X54:AG54)</f>
        <v>-0.19812973666298087</v>
      </c>
      <c r="AK54" s="105">
        <f>AVERAGE(G54:AH54)</f>
        <v>7.9451465217391298E-2</v>
      </c>
      <c r="AL54" s="105">
        <f>STDEV(G54:AH54)</f>
        <v>1.7458713998188848E-2</v>
      </c>
      <c r="AN54" s="106">
        <v>0.39</v>
      </c>
      <c r="AO54" s="107" t="s">
        <v>21</v>
      </c>
    </row>
    <row r="55" spans="1:41" s="90" customFormat="1" x14ac:dyDescent="0.25">
      <c r="A55" s="156" t="s">
        <v>132</v>
      </c>
      <c r="B55" s="121"/>
      <c r="C55" s="102"/>
      <c r="D55" s="102"/>
      <c r="E55" s="103">
        <v>2.9922799999999999E-2</v>
      </c>
      <c r="F55" s="103">
        <v>2.61657E-2</v>
      </c>
      <c r="G55" s="104"/>
      <c r="H55" s="104">
        <v>4.5947799999999997E-2</v>
      </c>
      <c r="I55" s="104">
        <v>5.7976699999999999E-2</v>
      </c>
      <c r="J55" s="104">
        <v>4.0279200000000001E-2</v>
      </c>
      <c r="K55" s="104">
        <v>5.0352000000000001E-2</v>
      </c>
      <c r="L55" s="104"/>
      <c r="M55" s="104">
        <v>4.6917500000000001E-2</v>
      </c>
      <c r="N55" s="104">
        <v>5.8796300000000003E-2</v>
      </c>
      <c r="O55" s="104">
        <v>3.1697599999999999E-2</v>
      </c>
      <c r="P55" s="104">
        <v>3.0667E-2</v>
      </c>
      <c r="Q55" s="104">
        <v>2.4707900000000001E-2</v>
      </c>
      <c r="R55" s="104">
        <v>4.8273299999999998E-2</v>
      </c>
      <c r="S55" s="104">
        <v>4.8073400000000002E-2</v>
      </c>
      <c r="T55" s="104">
        <v>5.7264799999999998E-2</v>
      </c>
      <c r="U55" s="104"/>
      <c r="V55" s="104">
        <v>4.99847E-2</v>
      </c>
      <c r="W55" s="104"/>
      <c r="X55" s="104">
        <v>7.82114E-2</v>
      </c>
      <c r="Y55" s="104">
        <v>5.9565800000000002E-2</v>
      </c>
      <c r="Z55" s="104">
        <v>5.0047300000000003E-2</v>
      </c>
      <c r="AA55" s="104">
        <v>4.83776E-2</v>
      </c>
      <c r="AB55" s="104">
        <v>4.0486399999999999E-2</v>
      </c>
      <c r="AC55" s="106">
        <v>5.7496600000000002E-2</v>
      </c>
      <c r="AD55" s="104">
        <v>4.27026E-2</v>
      </c>
      <c r="AE55" s="104">
        <v>5.3428799999999999E-2</v>
      </c>
      <c r="AF55" s="104">
        <v>3.3652899999999999E-2</v>
      </c>
      <c r="AG55" s="104">
        <v>5.6605700000000002E-2</v>
      </c>
      <c r="AH55" s="104"/>
      <c r="AI55" s="104"/>
      <c r="AN55" s="106"/>
      <c r="AO55" s="107"/>
    </row>
    <row r="56" spans="1:41" s="90" customFormat="1" x14ac:dyDescent="0.25">
      <c r="B56" s="121"/>
      <c r="C56" s="102"/>
      <c r="D56" s="102"/>
      <c r="E56" s="103">
        <v>0.2745245</v>
      </c>
      <c r="F56" s="103">
        <v>0.18152479999999999</v>
      </c>
      <c r="G56" s="104"/>
      <c r="H56" s="104">
        <v>0.15450169999999999</v>
      </c>
      <c r="I56" s="104">
        <v>0.1803478</v>
      </c>
      <c r="J56" s="104">
        <v>0.17550959999999999</v>
      </c>
      <c r="K56" s="104">
        <v>0.14590919999999999</v>
      </c>
      <c r="L56" s="104"/>
      <c r="M56" s="104">
        <v>0.12422370000000001</v>
      </c>
      <c r="N56" s="104">
        <v>0.16966039999999999</v>
      </c>
      <c r="O56" s="104">
        <v>8.9639700000000003E-2</v>
      </c>
      <c r="P56" s="104">
        <v>8.9614399999999997E-2</v>
      </c>
      <c r="Q56" s="104">
        <v>9.94057E-2</v>
      </c>
      <c r="R56" s="104">
        <v>0.1310926</v>
      </c>
      <c r="S56" s="104">
        <v>0.1215286</v>
      </c>
      <c r="T56" s="104">
        <v>0.1385576</v>
      </c>
      <c r="U56" s="104"/>
      <c r="V56" s="104">
        <v>0.1262064</v>
      </c>
      <c r="W56" s="104"/>
      <c r="X56" s="104">
        <v>0.17853450000000001</v>
      </c>
      <c r="Y56" s="104">
        <v>0.1282461</v>
      </c>
      <c r="Z56" s="104">
        <v>0.1163699</v>
      </c>
      <c r="AA56" s="104">
        <v>0.15082870000000001</v>
      </c>
      <c r="AB56" s="104">
        <v>8.9384599999999995E-2</v>
      </c>
      <c r="AC56" s="106">
        <v>0.13600390000000001</v>
      </c>
      <c r="AD56" s="104">
        <v>8.5252800000000004E-2</v>
      </c>
      <c r="AE56" s="104">
        <v>0.1223074</v>
      </c>
      <c r="AF56" s="104">
        <v>9.1786699999999999E-2</v>
      </c>
      <c r="AG56" s="104">
        <v>0.1172552</v>
      </c>
      <c r="AH56" s="104"/>
      <c r="AI56" s="104"/>
      <c r="AN56" s="106"/>
      <c r="AO56" s="107"/>
    </row>
    <row r="57" spans="1:41" x14ac:dyDescent="0.25">
      <c r="A57" s="13" t="s">
        <v>49</v>
      </c>
      <c r="B57" s="17" t="s">
        <v>69</v>
      </c>
      <c r="C57" s="18" t="s">
        <v>59</v>
      </c>
      <c r="D57" s="18" t="s">
        <v>61</v>
      </c>
      <c r="E57" s="19">
        <v>5.2407200000000001E-2</v>
      </c>
      <c r="F57" s="19">
        <v>0.1297942</v>
      </c>
      <c r="G57" s="20">
        <v>7.2755600000000004E-2</v>
      </c>
      <c r="H57" s="20">
        <v>7.8129100000000007E-2</v>
      </c>
      <c r="I57" s="20">
        <v>8.8178300000000001E-2</v>
      </c>
      <c r="J57" s="20"/>
      <c r="K57" s="20">
        <v>8.5978700000000005E-2</v>
      </c>
      <c r="L57" s="20">
        <v>5.6514500000000002E-2</v>
      </c>
      <c r="M57" s="20">
        <v>0.13066359999999999</v>
      </c>
      <c r="N57" s="20">
        <v>7.7742099999999995E-2</v>
      </c>
      <c r="O57" s="20">
        <v>9.6586500000000006E-2</v>
      </c>
      <c r="P57" s="20">
        <v>5.1870199999999998E-2</v>
      </c>
      <c r="Q57" s="20">
        <v>0.1027761</v>
      </c>
      <c r="R57" s="20">
        <v>0.104222</v>
      </c>
      <c r="S57" s="20">
        <v>7.3746999999999993E-2</v>
      </c>
      <c r="T57" s="20">
        <v>9.79125E-2</v>
      </c>
      <c r="U57" s="20">
        <v>7.8911400000000007E-2</v>
      </c>
      <c r="V57" s="20">
        <v>0.1138145</v>
      </c>
      <c r="W57" s="20">
        <v>6.1870799999999997E-2</v>
      </c>
      <c r="X57" s="20">
        <v>0.1218677</v>
      </c>
      <c r="Y57" s="20">
        <v>0.1118884</v>
      </c>
      <c r="Z57" s="20">
        <v>0.1133323</v>
      </c>
      <c r="AA57" s="20">
        <v>0.1310857</v>
      </c>
      <c r="AB57" s="20">
        <v>0.1156292</v>
      </c>
      <c r="AC57" s="29">
        <v>0.1032834</v>
      </c>
      <c r="AD57" s="20">
        <v>6.8217700000000006E-2</v>
      </c>
      <c r="AE57" s="20">
        <v>9.0434600000000004E-2</v>
      </c>
      <c r="AF57" s="20">
        <v>6.6648499999999999E-2</v>
      </c>
      <c r="AG57" s="20">
        <v>0.1066305</v>
      </c>
      <c r="AH57" s="20">
        <v>5.9447399999999997E-2</v>
      </c>
      <c r="AI57" s="20"/>
      <c r="AJ57" s="21">
        <f>(reproductie!AH57-AVERAGE(reproductie!X57:AG57))/STDEV(reproductie!X57:AG57)</f>
        <v>-0.51856691785540077</v>
      </c>
      <c r="AK57" s="21">
        <f>AVERAGE(G57:AH57)</f>
        <v>9.1116233333333324E-2</v>
      </c>
      <c r="AL57" s="21">
        <f>STDEV(G57:AH57)</f>
        <v>2.3047139295566184E-2</v>
      </c>
      <c r="AN57" s="80">
        <v>0.439</v>
      </c>
      <c r="AO57" s="74" t="s">
        <v>22</v>
      </c>
    </row>
    <row r="58" spans="1:41" x14ac:dyDescent="0.25">
      <c r="A58" s="155" t="s">
        <v>133</v>
      </c>
      <c r="B58" s="27"/>
      <c r="C58" s="18"/>
      <c r="D58" s="18"/>
      <c r="E58" s="19">
        <v>7.1032999999999999E-3</v>
      </c>
      <c r="F58" s="19">
        <v>7.3072499999999999E-2</v>
      </c>
      <c r="G58" s="20">
        <v>4.1806799999999998E-2</v>
      </c>
      <c r="H58" s="20">
        <v>4.2827499999999998E-2</v>
      </c>
      <c r="I58" s="20">
        <v>5.5055199999999999E-2</v>
      </c>
      <c r="J58" s="20"/>
      <c r="K58" s="20">
        <v>5.4981099999999998E-2</v>
      </c>
      <c r="L58" s="20">
        <v>2.9173299999999999E-2</v>
      </c>
      <c r="M58" s="20">
        <v>9.16323E-2</v>
      </c>
      <c r="N58" s="20">
        <v>4.9125500000000002E-2</v>
      </c>
      <c r="O58" s="20">
        <v>6.6920199999999999E-2</v>
      </c>
      <c r="P58" s="20">
        <v>3.4187000000000002E-2</v>
      </c>
      <c r="Q58" s="20">
        <v>6.9445599999999996E-2</v>
      </c>
      <c r="R58" s="20">
        <v>7.47892E-2</v>
      </c>
      <c r="S58" s="20">
        <v>4.8128400000000002E-2</v>
      </c>
      <c r="T58" s="20">
        <v>7.0271200000000006E-2</v>
      </c>
      <c r="U58" s="20">
        <v>5.6590500000000002E-2</v>
      </c>
      <c r="V58" s="20">
        <v>8.4354200000000004E-2</v>
      </c>
      <c r="W58" s="20">
        <v>4.1533500000000001E-2</v>
      </c>
      <c r="X58" s="20">
        <v>8.7681099999999998E-2</v>
      </c>
      <c r="Y58" s="20">
        <v>8.5405099999999998E-2</v>
      </c>
      <c r="Z58" s="20">
        <v>8.0894800000000003E-2</v>
      </c>
      <c r="AA58" s="20">
        <v>9.26429E-2</v>
      </c>
      <c r="AB58" s="20">
        <v>8.7508299999999997E-2</v>
      </c>
      <c r="AC58" s="29">
        <v>7.5421600000000005E-2</v>
      </c>
      <c r="AD58" s="20">
        <v>5.1031800000000002E-2</v>
      </c>
      <c r="AE58" s="20">
        <v>6.5770899999999993E-2</v>
      </c>
      <c r="AF58" s="20">
        <v>4.4699599999999999E-2</v>
      </c>
      <c r="AG58" s="20">
        <v>8.1885600000000003E-2</v>
      </c>
      <c r="AH58" s="20">
        <v>3.7103999999999998E-2</v>
      </c>
      <c r="AI58" s="20"/>
      <c r="AO58" s="74"/>
    </row>
    <row r="59" spans="1:41" x14ac:dyDescent="0.25">
      <c r="B59" s="27"/>
      <c r="C59" s="18"/>
      <c r="D59" s="18"/>
      <c r="E59" s="19">
        <v>0.29949809999999999</v>
      </c>
      <c r="F59" s="19">
        <v>0.22009100000000001</v>
      </c>
      <c r="G59" s="20">
        <v>0.1236585</v>
      </c>
      <c r="H59" s="20">
        <v>0.1383239</v>
      </c>
      <c r="I59" s="20">
        <v>0.1383124</v>
      </c>
      <c r="J59" s="20"/>
      <c r="K59" s="20">
        <v>0.1320112</v>
      </c>
      <c r="L59" s="20">
        <v>0.1066648</v>
      </c>
      <c r="M59" s="20">
        <v>0.18297179999999999</v>
      </c>
      <c r="N59" s="20">
        <v>0.1209088</v>
      </c>
      <c r="O59" s="20">
        <v>0.13746649999999999</v>
      </c>
      <c r="P59" s="20">
        <v>7.7961799999999998E-2</v>
      </c>
      <c r="Q59" s="20">
        <v>0.1495329</v>
      </c>
      <c r="R59" s="20">
        <v>0.14344199999999999</v>
      </c>
      <c r="S59" s="20">
        <v>0.1114063</v>
      </c>
      <c r="T59" s="20">
        <v>0.13484959999999999</v>
      </c>
      <c r="U59" s="20">
        <v>0.10901909999999999</v>
      </c>
      <c r="V59" s="20">
        <v>0.1518572</v>
      </c>
      <c r="W59" s="20">
        <v>9.1218599999999997E-2</v>
      </c>
      <c r="X59" s="20">
        <v>0.16694439999999999</v>
      </c>
      <c r="Y59" s="20">
        <v>0.14527960000000001</v>
      </c>
      <c r="Z59" s="20">
        <v>0.15656100000000001</v>
      </c>
      <c r="AA59" s="20">
        <v>0.18227589999999999</v>
      </c>
      <c r="AB59" s="20">
        <v>0.15128849999999999</v>
      </c>
      <c r="AC59" s="29">
        <v>0.13988059999999999</v>
      </c>
      <c r="AD59" s="20">
        <v>9.0638499999999997E-2</v>
      </c>
      <c r="AE59" s="20">
        <v>0.1231281</v>
      </c>
      <c r="AF59" s="20">
        <v>9.8266300000000001E-2</v>
      </c>
      <c r="AG59" s="20">
        <v>0.1377312</v>
      </c>
      <c r="AH59" s="20">
        <v>9.3933199999999994E-2</v>
      </c>
      <c r="AI59" s="20"/>
      <c r="AO59" s="74"/>
    </row>
    <row r="60" spans="1:41" s="108" customFormat="1" x14ac:dyDescent="0.25">
      <c r="A60" s="108" t="s">
        <v>51</v>
      </c>
      <c r="B60" s="122" t="s">
        <v>69</v>
      </c>
      <c r="C60" s="123" t="s">
        <v>59</v>
      </c>
      <c r="D60" s="123" t="s">
        <v>61</v>
      </c>
      <c r="E60" s="103"/>
      <c r="F60" s="103"/>
      <c r="G60" s="104"/>
      <c r="H60" s="104">
        <v>0.30914799999999998</v>
      </c>
      <c r="I60" s="104"/>
      <c r="J60" s="104"/>
      <c r="K60" s="104">
        <v>0.3005679</v>
      </c>
      <c r="L60" s="104">
        <v>0.27998699999999999</v>
      </c>
      <c r="M60" s="104">
        <v>0.43013370000000001</v>
      </c>
      <c r="N60" s="104">
        <v>0.31464550000000002</v>
      </c>
      <c r="O60" s="104"/>
      <c r="P60" s="104"/>
      <c r="Q60" s="104">
        <v>0.1980065</v>
      </c>
      <c r="R60" s="104">
        <v>0.15153910000000001</v>
      </c>
      <c r="S60" s="104">
        <v>0.21469369999999999</v>
      </c>
      <c r="T60" s="104">
        <v>0.48238989999999998</v>
      </c>
      <c r="U60" s="104">
        <v>0.38625090000000001</v>
      </c>
      <c r="V60" s="104">
        <v>0.19970579999999999</v>
      </c>
      <c r="W60" s="104">
        <v>0.58247899999999997</v>
      </c>
      <c r="X60" s="104">
        <v>0.56616710000000003</v>
      </c>
      <c r="Y60" s="104">
        <v>0.37732680000000002</v>
      </c>
      <c r="Z60" s="104">
        <v>0.1105945</v>
      </c>
      <c r="AA60" s="104">
        <v>0.1697603</v>
      </c>
      <c r="AB60" s="104"/>
      <c r="AC60" s="106"/>
      <c r="AD60" s="104">
        <v>0.23789440000000001</v>
      </c>
      <c r="AE60" s="104">
        <v>0.29908459999999998</v>
      </c>
      <c r="AF60" s="104">
        <v>0.20159750000000001</v>
      </c>
      <c r="AG60" s="104">
        <v>0.1150066</v>
      </c>
      <c r="AH60" s="104">
        <v>0.12994829999999999</v>
      </c>
      <c r="AI60" s="104"/>
      <c r="AJ60" s="105">
        <f>(reproductie!AH60-AVERAGE(reproductie!X60:AG60))/STDEV(reproductie!X60:AG60)</f>
        <v>-0.36535351310492914</v>
      </c>
      <c r="AK60" s="105">
        <f>AVERAGE(G60:AH60)</f>
        <v>0.28842509999999999</v>
      </c>
      <c r="AL60" s="105">
        <f>STDEV(G60:AH60)</f>
        <v>0.13990025981311835</v>
      </c>
      <c r="AN60" s="124">
        <v>0.222</v>
      </c>
      <c r="AO60" s="125" t="s">
        <v>24</v>
      </c>
    </row>
    <row r="61" spans="1:41" s="114" customFormat="1" x14ac:dyDescent="0.25">
      <c r="A61" s="156" t="s">
        <v>142</v>
      </c>
      <c r="B61" s="121"/>
      <c r="C61" s="102"/>
      <c r="D61" s="102"/>
      <c r="E61" s="103"/>
      <c r="F61" s="103"/>
      <c r="G61" s="104"/>
      <c r="H61" s="104">
        <v>2.7633399999999999E-2</v>
      </c>
      <c r="I61" s="104"/>
      <c r="J61" s="104"/>
      <c r="K61" s="104">
        <v>5.6059100000000001E-2</v>
      </c>
      <c r="L61" s="104">
        <v>2.6746700000000002E-2</v>
      </c>
      <c r="M61" s="104">
        <v>7.04066E-2</v>
      </c>
      <c r="N61" s="104">
        <v>5.8877400000000003E-2</v>
      </c>
      <c r="O61" s="104"/>
      <c r="P61" s="104"/>
      <c r="Q61" s="104">
        <v>2.16463E-2</v>
      </c>
      <c r="R61" s="104">
        <v>1.7447399999999998E-2</v>
      </c>
      <c r="S61" s="104">
        <v>2.3233899999999998E-2</v>
      </c>
      <c r="T61" s="104">
        <v>6.7102899999999993E-2</v>
      </c>
      <c r="U61" s="104">
        <v>9.0239600000000003E-2</v>
      </c>
      <c r="V61" s="104">
        <v>4.1540199999999999E-2</v>
      </c>
      <c r="W61" s="104">
        <v>0.1431624</v>
      </c>
      <c r="X61" s="104">
        <v>0.1190346</v>
      </c>
      <c r="Y61" s="104">
        <v>0.12564330000000001</v>
      </c>
      <c r="Z61" s="104">
        <v>1.36393E-2</v>
      </c>
      <c r="AA61" s="104">
        <v>3.66065E-2</v>
      </c>
      <c r="AB61" s="104"/>
      <c r="AC61" s="106"/>
      <c r="AD61" s="104">
        <v>9.0676900000000005E-2</v>
      </c>
      <c r="AE61" s="104">
        <v>0.1188958</v>
      </c>
      <c r="AF61" s="104">
        <v>5.6949300000000001E-2</v>
      </c>
      <c r="AG61" s="104">
        <v>2.5157700000000002E-2</v>
      </c>
      <c r="AH61" s="104">
        <v>1.50256E-2</v>
      </c>
      <c r="AI61" s="104"/>
      <c r="AN61" s="117"/>
      <c r="AO61" s="107"/>
    </row>
    <row r="62" spans="1:41" s="114" customFormat="1" x14ac:dyDescent="0.25">
      <c r="A62" s="90"/>
      <c r="B62" s="121"/>
      <c r="C62" s="102"/>
      <c r="D62" s="102"/>
      <c r="E62" s="103"/>
      <c r="F62" s="103"/>
      <c r="G62" s="104"/>
      <c r="H62" s="104">
        <v>0.87571860000000001</v>
      </c>
      <c r="I62" s="104"/>
      <c r="J62" s="104"/>
      <c r="K62" s="104">
        <v>0.75666219999999995</v>
      </c>
      <c r="L62" s="104">
        <v>0.84621040000000003</v>
      </c>
      <c r="M62" s="104">
        <v>0.88265830000000001</v>
      </c>
      <c r="N62" s="104">
        <v>0.77111839999999998</v>
      </c>
      <c r="O62" s="104"/>
      <c r="P62" s="104"/>
      <c r="Q62" s="104">
        <v>0.73369169999999995</v>
      </c>
      <c r="R62" s="104">
        <v>0.64240169999999996</v>
      </c>
      <c r="S62" s="104">
        <v>0.75858000000000003</v>
      </c>
      <c r="T62" s="104">
        <v>0.92351760000000005</v>
      </c>
      <c r="U62" s="104">
        <v>0.79971510000000001</v>
      </c>
      <c r="V62" s="104">
        <v>0.5896207</v>
      </c>
      <c r="W62" s="104">
        <v>0.92093990000000003</v>
      </c>
      <c r="X62" s="104">
        <v>0.92649559999999997</v>
      </c>
      <c r="Y62" s="104">
        <v>0.71874009999999999</v>
      </c>
      <c r="Z62" s="104">
        <v>0.52789540000000001</v>
      </c>
      <c r="AA62" s="104">
        <v>0.52387729999999999</v>
      </c>
      <c r="AB62" s="104"/>
      <c r="AC62" s="106"/>
      <c r="AD62" s="104">
        <v>0.49422070000000001</v>
      </c>
      <c r="AE62" s="104">
        <v>0.57434640000000003</v>
      </c>
      <c r="AF62" s="104">
        <v>0.51356639999999998</v>
      </c>
      <c r="AG62" s="104">
        <v>0.39554319999999998</v>
      </c>
      <c r="AH62" s="104">
        <v>0.59387920000000005</v>
      </c>
      <c r="AI62" s="104"/>
      <c r="AN62" s="117"/>
      <c r="AO62" s="107"/>
    </row>
    <row r="63" spans="1:41" x14ac:dyDescent="0.25">
      <c r="A63" s="13" t="s">
        <v>54</v>
      </c>
      <c r="B63" s="17" t="s">
        <v>69</v>
      </c>
      <c r="C63" s="18" t="s">
        <v>58</v>
      </c>
      <c r="D63" s="18" t="s">
        <v>60</v>
      </c>
      <c r="E63" s="19">
        <v>8.1862400000000002E-2</v>
      </c>
      <c r="F63" s="19"/>
      <c r="G63" s="20"/>
      <c r="H63" s="20">
        <v>8.4192799999999998E-2</v>
      </c>
      <c r="I63" s="20">
        <v>6.9713200000000003E-2</v>
      </c>
      <c r="J63" s="20"/>
      <c r="K63" s="20">
        <v>8.9341799999999999E-2</v>
      </c>
      <c r="L63" s="20">
        <v>9.9563200000000004E-2</v>
      </c>
      <c r="M63" s="20">
        <v>0.11939420000000001</v>
      </c>
      <c r="N63" s="20">
        <v>0.1166784</v>
      </c>
      <c r="O63" s="20">
        <v>0.101702</v>
      </c>
      <c r="P63" s="20">
        <v>9.2768400000000001E-2</v>
      </c>
      <c r="Q63" s="20"/>
      <c r="R63" s="20">
        <v>7.3456300000000002E-2</v>
      </c>
      <c r="S63" s="20">
        <v>0.11310829999999999</v>
      </c>
      <c r="T63" s="20">
        <v>9.2317099999999999E-2</v>
      </c>
      <c r="U63" s="20">
        <v>0.13465740000000001</v>
      </c>
      <c r="V63" s="20">
        <v>7.0556400000000005E-2</v>
      </c>
      <c r="W63" s="20">
        <v>5.6081100000000002E-2</v>
      </c>
      <c r="X63" s="20">
        <v>0.12647739999999999</v>
      </c>
      <c r="Y63" s="20">
        <v>9.0109999999999996E-2</v>
      </c>
      <c r="Z63" s="20">
        <v>5.84217E-2</v>
      </c>
      <c r="AA63" s="20">
        <v>0.13622409999999999</v>
      </c>
      <c r="AB63" s="20">
        <v>8.7636900000000004E-2</v>
      </c>
      <c r="AC63" s="29">
        <v>7.6897400000000005E-2</v>
      </c>
      <c r="AD63" s="20">
        <v>8.5509299999999996E-2</v>
      </c>
      <c r="AE63" s="20">
        <v>9.9185800000000005E-2</v>
      </c>
      <c r="AF63" s="20">
        <v>0.11167349999999999</v>
      </c>
      <c r="AG63" s="20">
        <v>8.2120200000000004E-2</v>
      </c>
      <c r="AH63" s="20">
        <v>0.1042001</v>
      </c>
      <c r="AI63" s="20"/>
      <c r="AJ63" s="21">
        <f>(reproductie!AH63-AVERAGE(reproductie!X63:AG63))/STDEV(reproductie!X63:AG63)</f>
        <v>-0.90743390064535656</v>
      </c>
      <c r="AK63" s="21">
        <f>AVERAGE(G63:AH63)</f>
        <v>9.4879479999999988E-2</v>
      </c>
      <c r="AL63" s="21">
        <f>STDEV(G63:AH63)</f>
        <v>2.1868857648815718E-2</v>
      </c>
      <c r="AN63" s="80">
        <v>0.35099999999999998</v>
      </c>
      <c r="AO63" s="74" t="s">
        <v>27</v>
      </c>
    </row>
    <row r="64" spans="1:41" x14ac:dyDescent="0.25">
      <c r="A64" s="155" t="s">
        <v>149</v>
      </c>
      <c r="B64" s="27"/>
      <c r="C64" s="18"/>
      <c r="D64" s="18"/>
      <c r="E64" s="19">
        <v>3.58044E-2</v>
      </c>
      <c r="F64" s="19"/>
      <c r="G64" s="20"/>
      <c r="H64" s="20">
        <v>4.2872899999999999E-2</v>
      </c>
      <c r="I64" s="20">
        <v>3.4202200000000002E-2</v>
      </c>
      <c r="J64" s="20"/>
      <c r="K64" s="20">
        <v>4.71508E-2</v>
      </c>
      <c r="L64" s="20">
        <v>5.5388899999999998E-2</v>
      </c>
      <c r="M64" s="20">
        <v>7.4385900000000005E-2</v>
      </c>
      <c r="N64" s="20">
        <v>7.4363100000000001E-2</v>
      </c>
      <c r="O64" s="20">
        <v>6.6513199999999995E-2</v>
      </c>
      <c r="P64" s="20">
        <v>5.85385E-2</v>
      </c>
      <c r="Q64" s="20"/>
      <c r="R64" s="20">
        <v>3.2308000000000003E-2</v>
      </c>
      <c r="S64" s="20">
        <v>6.4089499999999994E-2</v>
      </c>
      <c r="T64" s="20">
        <v>5.6071500000000003E-2</v>
      </c>
      <c r="U64" s="20">
        <v>8.2774299999999995E-2</v>
      </c>
      <c r="V64" s="20">
        <v>3.8261700000000003E-2</v>
      </c>
      <c r="W64" s="20">
        <v>3.0425399999999998E-2</v>
      </c>
      <c r="X64" s="20">
        <v>8.1196199999999996E-2</v>
      </c>
      <c r="Y64" s="20">
        <v>5.2262299999999998E-2</v>
      </c>
      <c r="Z64" s="20">
        <v>3.0854800000000002E-2</v>
      </c>
      <c r="AA64" s="20">
        <v>8.4791199999999997E-2</v>
      </c>
      <c r="AB64" s="20">
        <v>5.4558599999999999E-2</v>
      </c>
      <c r="AC64" s="29">
        <v>4.4526200000000002E-2</v>
      </c>
      <c r="AD64" s="20">
        <v>5.3297299999999999E-2</v>
      </c>
      <c r="AE64" s="20">
        <v>5.2124999999999998E-2</v>
      </c>
      <c r="AF64" s="20">
        <v>6.5568799999999997E-2</v>
      </c>
      <c r="AG64" s="20">
        <v>4.4367499999999997E-2</v>
      </c>
      <c r="AH64" s="20">
        <v>5.2713400000000001E-2</v>
      </c>
      <c r="AI64" s="20"/>
      <c r="AO64" s="74"/>
    </row>
    <row r="65" spans="1:41" x14ac:dyDescent="0.25">
      <c r="B65" s="27"/>
      <c r="C65" s="18"/>
      <c r="D65" s="18"/>
      <c r="E65" s="19">
        <v>0.1763332</v>
      </c>
      <c r="F65" s="19"/>
      <c r="G65" s="20"/>
      <c r="H65" s="20">
        <v>0.1587317</v>
      </c>
      <c r="I65" s="20">
        <v>0.13686899999999999</v>
      </c>
      <c r="J65" s="20"/>
      <c r="K65" s="20">
        <v>0.16283429999999999</v>
      </c>
      <c r="L65" s="20">
        <v>0.17253279999999999</v>
      </c>
      <c r="M65" s="20">
        <v>0.1861585</v>
      </c>
      <c r="N65" s="20">
        <v>0.17843100000000001</v>
      </c>
      <c r="O65" s="20">
        <v>0.15246670000000001</v>
      </c>
      <c r="P65" s="20">
        <v>0.14395359999999999</v>
      </c>
      <c r="Q65" s="20"/>
      <c r="R65" s="20">
        <v>0.15843199999999999</v>
      </c>
      <c r="S65" s="20">
        <v>0.1919304</v>
      </c>
      <c r="T65" s="20">
        <v>0.1483112</v>
      </c>
      <c r="U65" s="20">
        <v>0.21156</v>
      </c>
      <c r="V65" s="20">
        <v>0.1265231</v>
      </c>
      <c r="W65" s="20">
        <v>0.1011142</v>
      </c>
      <c r="X65" s="20">
        <v>0.1917411</v>
      </c>
      <c r="Y65" s="20">
        <v>0.15099969999999999</v>
      </c>
      <c r="Z65" s="20">
        <v>0.1078764</v>
      </c>
      <c r="AA65" s="20">
        <v>0.21164069999999999</v>
      </c>
      <c r="AB65" s="20">
        <v>0.1378462</v>
      </c>
      <c r="AC65" s="29">
        <v>0.12961049999999999</v>
      </c>
      <c r="AD65" s="20">
        <v>0.13442509999999999</v>
      </c>
      <c r="AE65" s="20">
        <v>0.18063799999999999</v>
      </c>
      <c r="AF65" s="20">
        <v>0.18381939999999999</v>
      </c>
      <c r="AG65" s="20">
        <v>0.1470535</v>
      </c>
      <c r="AH65" s="20">
        <v>0.19559199999999999</v>
      </c>
      <c r="AI65" s="20"/>
      <c r="AO65" s="74"/>
    </row>
    <row r="66" spans="1:41" x14ac:dyDescent="0.25">
      <c r="B66" s="27"/>
      <c r="C66" s="18"/>
      <c r="D66" s="18"/>
      <c r="E66" s="39"/>
      <c r="F66" s="19"/>
      <c r="G66" s="40"/>
      <c r="H66" s="26"/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  <c r="AF66" s="26"/>
      <c r="AG66" s="26"/>
      <c r="AH66" s="26"/>
      <c r="AI66" s="26"/>
      <c r="AO66" s="74"/>
    </row>
    <row r="67" spans="1:41" x14ac:dyDescent="0.25">
      <c r="F67" s="43"/>
    </row>
    <row r="68" spans="1:41" ht="12.5" x14ac:dyDescent="0.25">
      <c r="A68" s="16"/>
      <c r="E68" s="11"/>
      <c r="F68" s="11">
        <v>1995</v>
      </c>
      <c r="G68" s="134">
        <v>1996</v>
      </c>
      <c r="H68" s="135">
        <v>1997</v>
      </c>
      <c r="I68" s="135">
        <v>1998</v>
      </c>
      <c r="J68" s="135">
        <v>1999</v>
      </c>
      <c r="K68" s="135">
        <v>2000</v>
      </c>
      <c r="L68" s="135">
        <v>2001</v>
      </c>
      <c r="M68" s="135">
        <v>2002</v>
      </c>
      <c r="N68" s="135">
        <v>2003</v>
      </c>
      <c r="O68" s="135">
        <v>2004</v>
      </c>
      <c r="P68" s="135">
        <v>2005</v>
      </c>
      <c r="Q68" s="135">
        <v>2006</v>
      </c>
      <c r="R68" s="134">
        <v>2007</v>
      </c>
      <c r="S68" s="134">
        <v>2008</v>
      </c>
      <c r="T68" s="134">
        <v>2009</v>
      </c>
      <c r="U68" s="134">
        <v>2010</v>
      </c>
      <c r="V68" s="134">
        <v>2011</v>
      </c>
      <c r="W68" s="134">
        <v>2012</v>
      </c>
      <c r="X68" s="134">
        <v>2013</v>
      </c>
      <c r="Y68" s="134">
        <v>2014</v>
      </c>
      <c r="Z68" s="134">
        <v>2015</v>
      </c>
      <c r="AA68" s="134">
        <v>2016</v>
      </c>
      <c r="AB68" s="134">
        <v>2017</v>
      </c>
      <c r="AC68" s="134">
        <v>2018</v>
      </c>
      <c r="AD68" s="134">
        <v>2019</v>
      </c>
      <c r="AE68" s="134">
        <v>2020</v>
      </c>
      <c r="AF68" s="134">
        <v>2021</v>
      </c>
      <c r="AG68" s="134">
        <v>2022</v>
      </c>
      <c r="AH68" s="134">
        <v>2022</v>
      </c>
      <c r="AI68" s="15"/>
      <c r="AK68" s="44" t="s">
        <v>72</v>
      </c>
      <c r="AL68" s="44" t="s">
        <v>73</v>
      </c>
      <c r="AM68" s="44" t="s">
        <v>71</v>
      </c>
      <c r="AN68" s="79"/>
    </row>
    <row r="69" spans="1:41" ht="12.5" x14ac:dyDescent="0.25">
      <c r="A69" s="16"/>
      <c r="E69" s="11"/>
      <c r="F69" s="11"/>
      <c r="G69" s="15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K69" s="44"/>
      <c r="AL69" s="44"/>
      <c r="AM69" s="44"/>
      <c r="AN69" s="79"/>
    </row>
    <row r="70" spans="1:41" ht="12.5" x14ac:dyDescent="0.25">
      <c r="A70" s="62" t="s">
        <v>102</v>
      </c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K70" s="44"/>
      <c r="AL70" s="44"/>
      <c r="AM70" s="44"/>
      <c r="AN70" s="79"/>
    </row>
    <row r="71" spans="1:41" ht="13" x14ac:dyDescent="0.3">
      <c r="A71" s="2" t="s">
        <v>95</v>
      </c>
      <c r="G71" s="64">
        <f t="shared" ref="G71:AH71" si="0">AVERAGE(G3,G6,G9,G12,G15,G18,G21,G24,G27,G30,G33,G36,G39,G42,G45,G48,G51,G54,G57,G60,G63)</f>
        <v>9.4699342857142862E-2</v>
      </c>
      <c r="H71" s="64">
        <f t="shared" si="0"/>
        <v>0.10152978</v>
      </c>
      <c r="I71" s="64">
        <f t="shared" si="0"/>
        <v>9.0041130769230787E-2</v>
      </c>
      <c r="J71" s="64">
        <f t="shared" si="0"/>
        <v>8.9413025000000007E-2</v>
      </c>
      <c r="K71" s="64">
        <f t="shared" si="0"/>
        <v>0.10008850769230769</v>
      </c>
      <c r="L71" s="64">
        <f t="shared" si="0"/>
        <v>9.6382175000000014E-2</v>
      </c>
      <c r="M71" s="64">
        <f t="shared" si="0"/>
        <v>0.12736720000000001</v>
      </c>
      <c r="N71" s="64">
        <f t="shared" si="0"/>
        <v>0.10732202142857143</v>
      </c>
      <c r="O71" s="64">
        <f t="shared" si="0"/>
        <v>7.6578311111111103E-2</v>
      </c>
      <c r="P71" s="64">
        <f t="shared" si="0"/>
        <v>0.10114017692307692</v>
      </c>
      <c r="Q71" s="64">
        <f t="shared" si="0"/>
        <v>9.2791107142857127E-2</v>
      </c>
      <c r="R71" s="64">
        <f t="shared" si="0"/>
        <v>8.8956882352941163E-2</v>
      </c>
      <c r="S71" s="64">
        <f t="shared" si="0"/>
        <v>0.10689637333333334</v>
      </c>
      <c r="T71" s="64">
        <f t="shared" si="0"/>
        <v>0.10536528333333334</v>
      </c>
      <c r="U71" s="64">
        <f t="shared" si="0"/>
        <v>0.12181084705882353</v>
      </c>
      <c r="V71" s="64">
        <f t="shared" si="0"/>
        <v>8.7048188888888892E-2</v>
      </c>
      <c r="W71" s="64">
        <f t="shared" si="0"/>
        <v>0.12567582352941176</v>
      </c>
      <c r="X71" s="64">
        <f t="shared" si="0"/>
        <v>0.14173031176470588</v>
      </c>
      <c r="Y71" s="64">
        <f t="shared" si="0"/>
        <v>0.12115663684210527</v>
      </c>
      <c r="Z71" s="64">
        <f t="shared" si="0"/>
        <v>8.4492244444444434E-2</v>
      </c>
      <c r="AA71" s="64">
        <f t="shared" si="0"/>
        <v>0.11097975789473685</v>
      </c>
      <c r="AB71" s="64">
        <f t="shared" si="0"/>
        <v>9.1672417647058801E-2</v>
      </c>
      <c r="AC71" s="64">
        <f t="shared" si="0"/>
        <v>0.10628483750000001</v>
      </c>
      <c r="AD71" s="64">
        <f t="shared" si="0"/>
        <v>0.10522065882352942</v>
      </c>
      <c r="AE71" s="64">
        <f t="shared" si="0"/>
        <v>0.10803761666666668</v>
      </c>
      <c r="AF71" s="64">
        <f t="shared" ref="AF71:AG71" si="1">AVERAGE(AF3,AF6,AF9,AF12,AF15,AF18,AF21,AF24,AF27,AF30,AF33,AF36,AF39,AF42,AF45,AF48,AF51,AF54,AF57,AF60,AF63)</f>
        <v>0.10126551176470587</v>
      </c>
      <c r="AG71" s="64">
        <f t="shared" si="1"/>
        <v>9.6176533333333356E-2</v>
      </c>
      <c r="AH71" s="64">
        <f t="shared" si="0"/>
        <v>9.6157907692307684E-2</v>
      </c>
      <c r="AI71" s="15"/>
      <c r="AJ71" s="21">
        <f>(reproductie!AH71-AVERAGE(reproductie!X71:AG71))/STDEV(reproductie!X71:AG71)</f>
        <v>-0.56542476799394625</v>
      </c>
      <c r="AK71" s="44"/>
      <c r="AL71" s="44"/>
      <c r="AM71" s="44"/>
      <c r="AN71" s="79"/>
    </row>
    <row r="72" spans="1:41" ht="13" x14ac:dyDescent="0.3">
      <c r="A72" s="2" t="s">
        <v>90</v>
      </c>
      <c r="G72" s="39">
        <f t="shared" ref="G72:AH72" si="2">STDEV(G3,G6,G9,G12,G15,G18,G21,G24,G27,G30,G33,G36,G39,G42,G45,G48,G51,G54,G57,G60,G63)</f>
        <v>4.5076650920365433E-2</v>
      </c>
      <c r="H72" s="39">
        <f t="shared" si="2"/>
        <v>6.156164985831216E-2</v>
      </c>
      <c r="I72" s="39">
        <f t="shared" si="2"/>
        <v>3.0847758037129792E-2</v>
      </c>
      <c r="J72" s="39">
        <f t="shared" si="2"/>
        <v>4.1285687976367773E-2</v>
      </c>
      <c r="K72" s="39">
        <f t="shared" si="2"/>
        <v>6.6189480153954761E-2</v>
      </c>
      <c r="L72" s="39">
        <f t="shared" si="2"/>
        <v>6.429273871269138E-2</v>
      </c>
      <c r="M72" s="39">
        <f t="shared" si="2"/>
        <v>9.8046533185334267E-2</v>
      </c>
      <c r="N72" s="39">
        <f t="shared" si="2"/>
        <v>6.290631057737528E-2</v>
      </c>
      <c r="O72" s="39">
        <f t="shared" si="2"/>
        <v>2.1962122743455638E-2</v>
      </c>
      <c r="P72" s="39">
        <f t="shared" si="2"/>
        <v>6.3362000717322106E-2</v>
      </c>
      <c r="Q72" s="39">
        <f t="shared" si="2"/>
        <v>4.3123565988777063E-2</v>
      </c>
      <c r="R72" s="39">
        <f t="shared" si="2"/>
        <v>2.6660478930742158E-2</v>
      </c>
      <c r="S72" s="39">
        <f t="shared" si="2"/>
        <v>4.4892858196702481E-2</v>
      </c>
      <c r="T72" s="39">
        <f t="shared" si="2"/>
        <v>9.6343921638436705E-2</v>
      </c>
      <c r="U72" s="39">
        <f t="shared" si="2"/>
        <v>7.5620814036101505E-2</v>
      </c>
      <c r="V72" s="39">
        <f t="shared" si="2"/>
        <v>3.5273531177088653E-2</v>
      </c>
      <c r="W72" s="39">
        <f t="shared" si="2"/>
        <v>0.12579003317236886</v>
      </c>
      <c r="X72" s="39">
        <f t="shared" si="2"/>
        <v>0.11636374747969663</v>
      </c>
      <c r="Y72" s="39">
        <f t="shared" si="2"/>
        <v>7.9355161048648232E-2</v>
      </c>
      <c r="Z72" s="39">
        <f t="shared" si="2"/>
        <v>2.8974646324882485E-2</v>
      </c>
      <c r="AA72" s="39">
        <f t="shared" si="2"/>
        <v>4.8530649632352221E-2</v>
      </c>
      <c r="AB72" s="39">
        <f t="shared" si="2"/>
        <v>2.804086660191776E-2</v>
      </c>
      <c r="AC72" s="39">
        <f t="shared" si="2"/>
        <v>2.2769246224703249E-2</v>
      </c>
      <c r="AD72" s="39">
        <f t="shared" si="2"/>
        <v>5.3916465866283111E-2</v>
      </c>
      <c r="AE72" s="39">
        <f t="shared" si="2"/>
        <v>6.4407939268031275E-2</v>
      </c>
      <c r="AF72" s="39">
        <f t="shared" ref="AF72:AG72" si="3">STDEV(AF3,AF6,AF9,AF12,AF15,AF18,AF21,AF24,AF27,AF30,AF33,AF36,AF39,AF42,AF45,AF48,AF51,AF54,AF57,AF60,AF63)</f>
        <v>4.5718434148572448E-2</v>
      </c>
      <c r="AG72" s="39">
        <f t="shared" si="3"/>
        <v>2.9324796288846575E-2</v>
      </c>
      <c r="AH72" s="39">
        <f t="shared" si="2"/>
        <v>2.8591252379310608E-2</v>
      </c>
      <c r="AI72" s="15"/>
      <c r="AK72" s="44"/>
      <c r="AL72" s="44"/>
      <c r="AM72" s="44"/>
      <c r="AN72" s="79"/>
    </row>
    <row r="73" spans="1:41" ht="13" x14ac:dyDescent="0.3">
      <c r="A73" s="2"/>
      <c r="G73" s="51"/>
      <c r="H73" s="51"/>
      <c r="I73" s="51"/>
      <c r="J73" s="51"/>
      <c r="K73" s="51"/>
      <c r="L73" s="51"/>
      <c r="M73" s="51"/>
      <c r="N73" s="51"/>
      <c r="O73" s="51"/>
      <c r="P73" s="51"/>
      <c r="Q73" s="51"/>
      <c r="R73" s="51"/>
      <c r="S73" s="51"/>
      <c r="T73" s="51"/>
      <c r="U73" s="51"/>
      <c r="V73" s="51"/>
      <c r="W73" s="51"/>
      <c r="X73" s="51"/>
      <c r="Y73" s="51"/>
      <c r="Z73" s="51"/>
      <c r="AA73" s="51"/>
      <c r="AB73" s="51"/>
      <c r="AC73" s="51"/>
      <c r="AD73" s="51"/>
      <c r="AE73" s="51"/>
      <c r="AF73" s="51"/>
      <c r="AG73" s="51"/>
      <c r="AH73" s="51"/>
      <c r="AI73" s="15"/>
      <c r="AK73" s="44"/>
      <c r="AL73" s="44"/>
      <c r="AM73" s="44"/>
      <c r="AN73" s="79"/>
    </row>
    <row r="74" spans="1:41" ht="13" x14ac:dyDescent="0.3">
      <c r="A74" s="2" t="s">
        <v>96</v>
      </c>
      <c r="G74" s="64">
        <f t="shared" ref="G74:AH74" si="4">AVERAGE(G15,G24,G27,G30,G33,G36,G39,G48)</f>
        <v>9.7950771428571434E-2</v>
      </c>
      <c r="H74" s="64">
        <f t="shared" si="4"/>
        <v>8.0634924999999996E-2</v>
      </c>
      <c r="I74" s="64">
        <f t="shared" si="4"/>
        <v>8.038806666666666E-2</v>
      </c>
      <c r="J74" s="64">
        <f t="shared" si="4"/>
        <v>8.7481957142857142E-2</v>
      </c>
      <c r="K74" s="64">
        <f t="shared" si="4"/>
        <v>6.2414400000000002E-2</v>
      </c>
      <c r="L74" s="64">
        <f t="shared" si="4"/>
        <v>6.2229350000000003E-2</v>
      </c>
      <c r="M74" s="64">
        <f t="shared" si="4"/>
        <v>7.0128999999999997E-2</v>
      </c>
      <c r="N74" s="64">
        <f t="shared" si="4"/>
        <v>8.318289999999999E-2</v>
      </c>
      <c r="O74" s="64">
        <f t="shared" si="4"/>
        <v>7.9870725000000004E-2</v>
      </c>
      <c r="P74" s="64">
        <f t="shared" si="4"/>
        <v>7.5034359999999994E-2</v>
      </c>
      <c r="Q74" s="64">
        <f t="shared" si="4"/>
        <v>7.5650040000000002E-2</v>
      </c>
      <c r="R74" s="64">
        <f t="shared" si="4"/>
        <v>9.2533566666666678E-2</v>
      </c>
      <c r="S74" s="64">
        <f t="shared" si="4"/>
        <v>9.2829925000000008E-2</v>
      </c>
      <c r="T74" s="64">
        <f t="shared" si="4"/>
        <v>8.2465399999999994E-2</v>
      </c>
      <c r="U74" s="64">
        <f t="shared" si="4"/>
        <v>9.8556728571428581E-2</v>
      </c>
      <c r="V74" s="64">
        <f t="shared" si="4"/>
        <v>7.7058783333333339E-2</v>
      </c>
      <c r="W74" s="64">
        <f t="shared" si="4"/>
        <v>9.6312699999999987E-2</v>
      </c>
      <c r="X74" s="64">
        <f t="shared" si="4"/>
        <v>8.9764949999999996E-2</v>
      </c>
      <c r="Y74" s="64">
        <f t="shared" si="4"/>
        <v>8.0211071428571437E-2</v>
      </c>
      <c r="Z74" s="64">
        <f t="shared" si="4"/>
        <v>7.3233471428571423E-2</v>
      </c>
      <c r="AA74" s="64">
        <f t="shared" si="4"/>
        <v>8.4479150000000003E-2</v>
      </c>
      <c r="AB74" s="64">
        <f t="shared" si="4"/>
        <v>8.3680014285714269E-2</v>
      </c>
      <c r="AC74" s="64">
        <f t="shared" si="4"/>
        <v>0.10358265</v>
      </c>
      <c r="AD74" s="64">
        <f t="shared" si="4"/>
        <v>7.3505699999999993E-2</v>
      </c>
      <c r="AE74" s="64">
        <f t="shared" si="4"/>
        <v>7.5315083333333338E-2</v>
      </c>
      <c r="AF74" s="64">
        <f t="shared" ref="AF74:AG74" si="5">AVERAGE(AF15,AF24,AF27,AF30,AF33,AF36,AF39,AF48)</f>
        <v>8.1149159999999984E-2</v>
      </c>
      <c r="AG74" s="64">
        <f t="shared" si="5"/>
        <v>8.4016583333333325E-2</v>
      </c>
      <c r="AH74" s="64">
        <f t="shared" si="4"/>
        <v>5.8130550000000003E-2</v>
      </c>
      <c r="AI74" s="15"/>
      <c r="AJ74" s="21">
        <f>(reproductie!AH74-AVERAGE(reproductie!X74:AG74))/STDEV(reproductie!X74:AG74)</f>
        <v>-1.0162646679974672</v>
      </c>
      <c r="AK74" s="44"/>
      <c r="AL74" s="44"/>
      <c r="AM74" s="44"/>
      <c r="AN74" s="79"/>
    </row>
    <row r="75" spans="1:41" ht="13" x14ac:dyDescent="0.3">
      <c r="A75" s="2" t="s">
        <v>90</v>
      </c>
      <c r="G75" s="66">
        <f t="shared" ref="G75:AH75" si="6">STDEV(G15,G24,G27,G30,G33,G36,G39,G48)</f>
        <v>5.9186162807301324E-2</v>
      </c>
      <c r="H75" s="66">
        <f t="shared" si="6"/>
        <v>2.7221029506048579E-2</v>
      </c>
      <c r="I75" s="66">
        <f t="shared" si="6"/>
        <v>2.6779022032678203E-2</v>
      </c>
      <c r="J75" s="66">
        <f t="shared" si="6"/>
        <v>3.5352341977953741E-2</v>
      </c>
      <c r="K75" s="66">
        <f t="shared" si="6"/>
        <v>1.280106641534212E-2</v>
      </c>
      <c r="L75" s="66">
        <f t="shared" si="6"/>
        <v>1.1346180385339622E-2</v>
      </c>
      <c r="M75" s="66">
        <f t="shared" si="6"/>
        <v>2.069892068248972E-2</v>
      </c>
      <c r="N75" s="66">
        <f t="shared" si="6"/>
        <v>2.1338931918256851E-2</v>
      </c>
      <c r="O75" s="66">
        <f t="shared" si="6"/>
        <v>2.2545553079691031E-2</v>
      </c>
      <c r="P75" s="66">
        <f t="shared" si="6"/>
        <v>1.5074209311370211E-2</v>
      </c>
      <c r="Q75" s="66">
        <f t="shared" si="6"/>
        <v>2.2178655628621886E-2</v>
      </c>
      <c r="R75" s="66">
        <f t="shared" si="6"/>
        <v>2.7457922572377252E-2</v>
      </c>
      <c r="S75" s="66">
        <f t="shared" si="6"/>
        <v>3.5688393188203792E-2</v>
      </c>
      <c r="T75" s="66">
        <f t="shared" si="6"/>
        <v>1.5798089855693732E-2</v>
      </c>
      <c r="U75" s="66">
        <f t="shared" si="6"/>
        <v>2.6954264359325037E-2</v>
      </c>
      <c r="V75" s="66">
        <f t="shared" si="6"/>
        <v>2.036383865958644E-2</v>
      </c>
      <c r="W75" s="66">
        <f t="shared" si="6"/>
        <v>3.4621906266639947E-2</v>
      </c>
      <c r="X75" s="66">
        <f t="shared" si="6"/>
        <v>3.3363859415226585E-2</v>
      </c>
      <c r="Y75" s="66">
        <f t="shared" si="6"/>
        <v>3.4236212943300932E-2</v>
      </c>
      <c r="Z75" s="66">
        <f t="shared" si="6"/>
        <v>1.6683832879039375E-2</v>
      </c>
      <c r="AA75" s="66">
        <f t="shared" si="6"/>
        <v>2.0014800305149176E-2</v>
      </c>
      <c r="AB75" s="66">
        <f t="shared" si="6"/>
        <v>2.3595278755888818E-2</v>
      </c>
      <c r="AC75" s="66">
        <f t="shared" si="6"/>
        <v>1.8293887483610539E-2</v>
      </c>
      <c r="AD75" s="66">
        <f t="shared" si="6"/>
        <v>1.8527035850885623E-2</v>
      </c>
      <c r="AE75" s="66">
        <f t="shared" si="6"/>
        <v>1.3128781100988227E-2</v>
      </c>
      <c r="AF75" s="66">
        <f t="shared" ref="AF75:AG75" si="7">STDEV(AF15,AF24,AF27,AF30,AF33,AF36,AF39,AF48)</f>
        <v>1.7392635003012122E-2</v>
      </c>
      <c r="AG75" s="66">
        <f t="shared" si="7"/>
        <v>1.3351333893423127E-2</v>
      </c>
      <c r="AH75" s="66">
        <f t="shared" si="6"/>
        <v>7.5172521907942167E-4</v>
      </c>
      <c r="AI75" s="15"/>
      <c r="AK75" s="44"/>
      <c r="AL75" s="44"/>
      <c r="AM75" s="44"/>
      <c r="AN75" s="79"/>
    </row>
    <row r="76" spans="1:41" ht="13" x14ac:dyDescent="0.3">
      <c r="A76" s="2" t="s">
        <v>89</v>
      </c>
      <c r="G76" s="64">
        <f t="shared" ref="G76:AH76" si="8">AVERAGE(G12,G21,G42,G45,G63)</f>
        <v>9.4957E-2</v>
      </c>
      <c r="H76" s="64">
        <f t="shared" si="8"/>
        <v>7.7995800000000004E-2</v>
      </c>
      <c r="I76" s="64">
        <f t="shared" si="8"/>
        <v>8.1607866666666667E-2</v>
      </c>
      <c r="J76" s="64">
        <f t="shared" si="8"/>
        <v>6.2180699999999998E-2</v>
      </c>
      <c r="K76" s="64">
        <f t="shared" si="8"/>
        <v>0.10000330000000002</v>
      </c>
      <c r="L76" s="64">
        <f t="shared" si="8"/>
        <v>8.5345699999999997E-2</v>
      </c>
      <c r="M76" s="64">
        <f t="shared" si="8"/>
        <v>0.1043669</v>
      </c>
      <c r="N76" s="64">
        <f t="shared" si="8"/>
        <v>0.10628005</v>
      </c>
      <c r="O76" s="64">
        <f t="shared" si="8"/>
        <v>8.3957900000000002E-2</v>
      </c>
      <c r="P76" s="64">
        <f t="shared" si="8"/>
        <v>0.13809453333333332</v>
      </c>
      <c r="Q76" s="64">
        <f t="shared" si="8"/>
        <v>6.3342400000000007E-2</v>
      </c>
      <c r="R76" s="64">
        <f t="shared" si="8"/>
        <v>6.3285150000000012E-2</v>
      </c>
      <c r="S76" s="64">
        <f t="shared" si="8"/>
        <v>9.4048619999999999E-2</v>
      </c>
      <c r="T76" s="64">
        <f t="shared" si="8"/>
        <v>7.2581566666666666E-2</v>
      </c>
      <c r="U76" s="64">
        <f t="shared" si="8"/>
        <v>0.12734632500000001</v>
      </c>
      <c r="V76" s="64">
        <f t="shared" si="8"/>
        <v>7.521622E-2</v>
      </c>
      <c r="W76" s="64">
        <f t="shared" si="8"/>
        <v>9.8397100000000001E-2</v>
      </c>
      <c r="X76" s="64">
        <f t="shared" si="8"/>
        <v>0.10695117999999999</v>
      </c>
      <c r="Y76" s="64">
        <f t="shared" si="8"/>
        <v>0.112857025</v>
      </c>
      <c r="Z76" s="64">
        <f t="shared" si="8"/>
        <v>6.7550300000000008E-2</v>
      </c>
      <c r="AA76" s="64">
        <f t="shared" si="8"/>
        <v>0.1044278</v>
      </c>
      <c r="AB76" s="64">
        <f t="shared" si="8"/>
        <v>9.5653766666666681E-2</v>
      </c>
      <c r="AC76" s="64">
        <f t="shared" si="8"/>
        <v>9.8163059999999996E-2</v>
      </c>
      <c r="AD76" s="64">
        <f t="shared" si="8"/>
        <v>9.0833239999999996E-2</v>
      </c>
      <c r="AE76" s="64">
        <f t="shared" si="8"/>
        <v>0.10780266000000001</v>
      </c>
      <c r="AF76" s="64">
        <f t="shared" ref="AF76:AG76" si="9">AVERAGE(AF12,AF21,AF42,AF45,AF63)</f>
        <v>9.2001879999999994E-2</v>
      </c>
      <c r="AG76" s="64">
        <f t="shared" si="9"/>
        <v>7.4226940000000005E-2</v>
      </c>
      <c r="AH76" s="64">
        <f t="shared" si="8"/>
        <v>0.103009375</v>
      </c>
      <c r="AI76" s="15"/>
      <c r="AJ76" s="21">
        <f>(reproductie!AH76-AVERAGE(reproductie!X76:AG76))/STDEV(reproductie!X76:AG76)</f>
        <v>-0.28612203812997161</v>
      </c>
      <c r="AK76" s="44"/>
      <c r="AL76" s="44"/>
      <c r="AM76" s="44"/>
      <c r="AN76" s="79"/>
    </row>
    <row r="77" spans="1:41" ht="13" x14ac:dyDescent="0.3">
      <c r="A77" s="2" t="s">
        <v>88</v>
      </c>
      <c r="G77" s="66">
        <f t="shared" ref="G77:AH77" si="10">STDEV(G12,G21,G42,G45,G63)</f>
        <v>4.0787333352402437E-3</v>
      </c>
      <c r="H77" s="66">
        <f t="shared" si="10"/>
        <v>6.3354259835731097E-3</v>
      </c>
      <c r="I77" s="66">
        <f t="shared" si="10"/>
        <v>3.5917461982903701E-2</v>
      </c>
      <c r="J77" s="66">
        <f t="shared" si="10"/>
        <v>1.3154564342083015E-2</v>
      </c>
      <c r="K77" s="66">
        <f t="shared" si="10"/>
        <v>4.3533260535020719E-2</v>
      </c>
      <c r="L77" s="66">
        <f t="shared" si="10"/>
        <v>2.0106581323039521E-2</v>
      </c>
      <c r="M77" s="66">
        <f t="shared" si="10"/>
        <v>4.6378290275372026E-2</v>
      </c>
      <c r="N77" s="66">
        <f t="shared" si="10"/>
        <v>1.4705487596302275E-2</v>
      </c>
      <c r="O77" s="66">
        <f t="shared" si="10"/>
        <v>2.5093946872104457E-2</v>
      </c>
      <c r="P77" s="66">
        <f t="shared" si="10"/>
        <v>0.10335950239611906</v>
      </c>
      <c r="Q77" s="66">
        <f t="shared" si="10"/>
        <v>1.2463066134382857E-2</v>
      </c>
      <c r="R77" s="66">
        <f t="shared" si="10"/>
        <v>8.7056042962755757E-3</v>
      </c>
      <c r="S77" s="66">
        <f t="shared" si="10"/>
        <v>2.5800745485876967E-2</v>
      </c>
      <c r="T77" s="66">
        <f t="shared" si="10"/>
        <v>1.7523871444499139E-2</v>
      </c>
      <c r="U77" s="66">
        <f t="shared" si="10"/>
        <v>4.4130155669441805E-2</v>
      </c>
      <c r="V77" s="66">
        <f t="shared" si="10"/>
        <v>1.9070644605177881E-2</v>
      </c>
      <c r="W77" s="66">
        <f t="shared" si="10"/>
        <v>8.0800119537081536E-2</v>
      </c>
      <c r="X77" s="66">
        <f t="shared" si="10"/>
        <v>2.1575449826411512E-2</v>
      </c>
      <c r="Y77" s="66">
        <f t="shared" si="10"/>
        <v>4.5145808521306792E-2</v>
      </c>
      <c r="Z77" s="66">
        <f t="shared" si="10"/>
        <v>2.0643087976527769E-2</v>
      </c>
      <c r="AA77" s="66">
        <f t="shared" si="10"/>
        <v>3.9890791398015636E-2</v>
      </c>
      <c r="AB77" s="66">
        <f t="shared" si="10"/>
        <v>9.6228641772256804E-3</v>
      </c>
      <c r="AC77" s="66">
        <f t="shared" si="10"/>
        <v>1.9670873256365684E-2</v>
      </c>
      <c r="AD77" s="66">
        <f t="shared" si="10"/>
        <v>2.4979245653402E-2</v>
      </c>
      <c r="AE77" s="66">
        <f t="shared" si="10"/>
        <v>7.0147246556176365E-2</v>
      </c>
      <c r="AF77" s="66">
        <f t="shared" ref="AF77:AG77" si="11">STDEV(AF12,AF21,AF42,AF45,AF63)</f>
        <v>1.9945259219975076E-2</v>
      </c>
      <c r="AG77" s="66">
        <f t="shared" si="11"/>
        <v>1.4292443847117269E-2</v>
      </c>
      <c r="AH77" s="66">
        <f t="shared" si="10"/>
        <v>1.633237378774122E-2</v>
      </c>
      <c r="AI77" s="15"/>
      <c r="AK77" s="44"/>
      <c r="AL77" s="44"/>
      <c r="AM77" s="44"/>
      <c r="AN77" s="79"/>
    </row>
    <row r="78" spans="1:41" ht="13" x14ac:dyDescent="0.3">
      <c r="A78" s="2" t="s">
        <v>97</v>
      </c>
      <c r="G78" s="64">
        <f t="shared" ref="G78:AH78" si="12">AVERAGE(G3,G6,G9,G18,G51,G54,G57,G60)</f>
        <v>9.0044280000000004E-2</v>
      </c>
      <c r="H78" s="64">
        <f t="shared" si="12"/>
        <v>0.12691768571428572</v>
      </c>
      <c r="I78" s="64">
        <f t="shared" si="12"/>
        <v>0.110845675</v>
      </c>
      <c r="J78" s="64">
        <f t="shared" si="12"/>
        <v>0.1052821</v>
      </c>
      <c r="K78" s="64">
        <f t="shared" si="12"/>
        <v>0.13781373999999999</v>
      </c>
      <c r="L78" s="64">
        <f t="shared" si="12"/>
        <v>0.12282955000000001</v>
      </c>
      <c r="M78" s="64">
        <f t="shared" si="12"/>
        <v>0.17321777142857142</v>
      </c>
      <c r="N78" s="64">
        <f t="shared" si="12"/>
        <v>0.13180846666666665</v>
      </c>
      <c r="O78" s="64">
        <f t="shared" si="12"/>
        <v>6.7268700000000001E-2</v>
      </c>
      <c r="P78" s="64">
        <f t="shared" si="12"/>
        <v>0.10507337999999999</v>
      </c>
      <c r="Q78" s="64">
        <f t="shared" si="12"/>
        <v>0.12179968333333334</v>
      </c>
      <c r="R78" s="64">
        <f t="shared" si="12"/>
        <v>0.10056071428571429</v>
      </c>
      <c r="S78" s="64">
        <f t="shared" si="12"/>
        <v>0.12698046666666665</v>
      </c>
      <c r="T78" s="64">
        <f t="shared" si="12"/>
        <v>0.14558674285714285</v>
      </c>
      <c r="U78" s="64">
        <f t="shared" si="12"/>
        <v>0.14525033333333334</v>
      </c>
      <c r="V78" s="64">
        <f t="shared" si="12"/>
        <v>0.10406194285714286</v>
      </c>
      <c r="W78" s="64">
        <f t="shared" si="12"/>
        <v>0.16643205714285716</v>
      </c>
      <c r="X78" s="64">
        <f t="shared" si="12"/>
        <v>0.22267828333333337</v>
      </c>
      <c r="Y78" s="64">
        <f t="shared" si="12"/>
        <v>0.16113381250000003</v>
      </c>
      <c r="Z78" s="64">
        <f t="shared" si="12"/>
        <v>0.10543212857142857</v>
      </c>
      <c r="AA78" s="64">
        <f t="shared" si="12"/>
        <v>0.13495018750000001</v>
      </c>
      <c r="AB78" s="64">
        <f t="shared" si="12"/>
        <v>9.7958528571428574E-2</v>
      </c>
      <c r="AC78" s="64">
        <f t="shared" si="12"/>
        <v>0.11764924000000002</v>
      </c>
      <c r="AD78" s="64">
        <f t="shared" si="12"/>
        <v>0.13815092857142858</v>
      </c>
      <c r="AE78" s="64">
        <f t="shared" si="12"/>
        <v>0.13625332857142855</v>
      </c>
      <c r="AF78" s="64">
        <f t="shared" ref="AF78:AG78" si="13">AVERAGE(AF3,AF6,AF9,AF18,AF51,AF54,AF57,AF60)</f>
        <v>0.12225121428571428</v>
      </c>
      <c r="AG78" s="64">
        <f t="shared" si="13"/>
        <v>0.12227762857142856</v>
      </c>
      <c r="AH78" s="64">
        <f t="shared" si="12"/>
        <v>0.10310774285714287</v>
      </c>
      <c r="AI78" s="15"/>
      <c r="AJ78" s="21">
        <f>(reproductie!AH78-AVERAGE(reproductie!X78:AG78))/STDEV(reproductie!X78:AG78)</f>
        <v>-0.4476901708067772</v>
      </c>
      <c r="AK78" s="44"/>
      <c r="AL78" s="44"/>
      <c r="AM78" s="44"/>
      <c r="AN78" s="79"/>
    </row>
    <row r="79" spans="1:41" ht="13" x14ac:dyDescent="0.3">
      <c r="A79" s="2" t="s">
        <v>90</v>
      </c>
      <c r="G79" s="66">
        <f t="shared" ref="G79:AH79" si="14">STDEV(G3,G6,G9,G18,G51,G54,G57,G60)</f>
        <v>3.6047286111814354E-2</v>
      </c>
      <c r="H79" s="66">
        <f t="shared" si="14"/>
        <v>8.3905457748834372E-2</v>
      </c>
      <c r="I79" s="66">
        <f t="shared" si="14"/>
        <v>3.0273948663317219E-2</v>
      </c>
      <c r="J79" s="66">
        <f t="shared" si="14"/>
        <v>5.2841157945071555E-2</v>
      </c>
      <c r="K79" s="66">
        <f t="shared" si="14"/>
        <v>9.2078945949999894E-2</v>
      </c>
      <c r="L79" s="66">
        <f t="shared" si="14"/>
        <v>8.4347596851759757E-2</v>
      </c>
      <c r="M79" s="66">
        <f t="shared" si="14"/>
        <v>0.12708836711570307</v>
      </c>
      <c r="N79" s="66">
        <f t="shared" si="14"/>
        <v>9.1492927466633567E-2</v>
      </c>
      <c r="O79" s="66">
        <f t="shared" si="14"/>
        <v>2.5414399700169982E-2</v>
      </c>
      <c r="P79" s="66">
        <f t="shared" si="14"/>
        <v>6.7675373679810594E-2</v>
      </c>
      <c r="Q79" s="66">
        <f t="shared" si="14"/>
        <v>5.0551702727026575E-2</v>
      </c>
      <c r="R79" s="66">
        <f t="shared" si="14"/>
        <v>2.489979313792437E-2</v>
      </c>
      <c r="S79" s="66">
        <f t="shared" si="14"/>
        <v>5.9488579424681755E-2</v>
      </c>
      <c r="T79" s="66">
        <f t="shared" si="14"/>
        <v>0.15093675676065849</v>
      </c>
      <c r="U79" s="66">
        <f t="shared" si="14"/>
        <v>0.12172938246386805</v>
      </c>
      <c r="V79" s="66">
        <f t="shared" si="14"/>
        <v>4.8817013621989674E-2</v>
      </c>
      <c r="W79" s="66">
        <f t="shared" si="14"/>
        <v>0.18610641758158916</v>
      </c>
      <c r="X79" s="66">
        <f t="shared" si="14"/>
        <v>0.17184576476948643</v>
      </c>
      <c r="Y79" s="66">
        <f t="shared" si="14"/>
        <v>0.10378996695585935</v>
      </c>
      <c r="Z79" s="66">
        <f t="shared" si="14"/>
        <v>3.2193970288172231E-2</v>
      </c>
      <c r="AA79" s="66">
        <f t="shared" si="14"/>
        <v>5.976260538864072E-2</v>
      </c>
      <c r="AB79" s="66">
        <f t="shared" si="14"/>
        <v>3.7156676732619416E-2</v>
      </c>
      <c r="AC79" s="66">
        <f t="shared" si="14"/>
        <v>2.9732551674099515E-2</v>
      </c>
      <c r="AD79" s="66">
        <f t="shared" si="14"/>
        <v>6.9507683931627651E-2</v>
      </c>
      <c r="AE79" s="66">
        <f t="shared" si="14"/>
        <v>7.9561705289515477E-2</v>
      </c>
      <c r="AF79" s="66">
        <f t="shared" ref="AF79:AG79" si="15">STDEV(AF3,AF6,AF9,AF18,AF51,AF54,AF57,AF60)</f>
        <v>6.4686841377115431E-2</v>
      </c>
      <c r="AG79" s="66">
        <f t="shared" si="15"/>
        <v>2.8418527927610591E-2</v>
      </c>
      <c r="AH79" s="66">
        <f t="shared" si="14"/>
        <v>3.0525072795591916E-2</v>
      </c>
      <c r="AI79" s="15"/>
      <c r="AK79" s="44"/>
      <c r="AL79" s="44"/>
      <c r="AM79" s="44"/>
      <c r="AN79" s="79"/>
    </row>
    <row r="80" spans="1:41" ht="13" x14ac:dyDescent="0.3">
      <c r="A80" s="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  <c r="AC80" s="12"/>
      <c r="AD80" s="12"/>
      <c r="AE80" s="12"/>
      <c r="AF80" s="12"/>
      <c r="AG80" s="12"/>
      <c r="AH80" s="12"/>
      <c r="AI80" s="15"/>
      <c r="AK80" s="44"/>
      <c r="AL80" s="44"/>
      <c r="AM80" s="44"/>
      <c r="AN80" s="79"/>
    </row>
    <row r="81" spans="1:45" ht="13" x14ac:dyDescent="0.3">
      <c r="A81" s="2" t="s">
        <v>98</v>
      </c>
      <c r="G81" s="64">
        <f t="shared" ref="G81:AH81" si="16">AVERAGE(G15,G24,G27,G30,G51,G63)</f>
        <v>0.10031756</v>
      </c>
      <c r="H81" s="64">
        <f t="shared" si="16"/>
        <v>8.1755524999999996E-2</v>
      </c>
      <c r="I81" s="64">
        <f t="shared" si="16"/>
        <v>8.2651059999999998E-2</v>
      </c>
      <c r="J81" s="64">
        <f t="shared" si="16"/>
        <v>0.11298356000000001</v>
      </c>
      <c r="K81" s="64">
        <f t="shared" si="16"/>
        <v>6.9735099999999994E-2</v>
      </c>
      <c r="L81" s="64">
        <f t="shared" si="16"/>
        <v>7.556750000000001E-2</v>
      </c>
      <c r="M81" s="64">
        <f t="shared" si="16"/>
        <v>0.115247</v>
      </c>
      <c r="N81" s="64">
        <f t="shared" si="16"/>
        <v>8.2943379999999997E-2</v>
      </c>
      <c r="O81" s="64">
        <f t="shared" si="16"/>
        <v>8.270686666666667E-2</v>
      </c>
      <c r="P81" s="64">
        <f t="shared" si="16"/>
        <v>0.10848186</v>
      </c>
      <c r="Q81" s="64">
        <f t="shared" si="16"/>
        <v>7.2435749999999993E-2</v>
      </c>
      <c r="R81" s="64">
        <f t="shared" si="16"/>
        <v>8.2194240000000002E-2</v>
      </c>
      <c r="S81" s="64">
        <f t="shared" si="16"/>
        <v>9.1873833333333321E-2</v>
      </c>
      <c r="T81" s="64">
        <f t="shared" si="16"/>
        <v>8.0196879999999998E-2</v>
      </c>
      <c r="U81" s="64">
        <f t="shared" si="16"/>
        <v>0.10800090000000001</v>
      </c>
      <c r="V81" s="64">
        <f t="shared" si="16"/>
        <v>7.8290825000000008E-2</v>
      </c>
      <c r="W81" s="64">
        <f t="shared" si="16"/>
        <v>8.6192240000000003E-2</v>
      </c>
      <c r="X81" s="64">
        <f t="shared" si="16"/>
        <v>9.3067125000000001E-2</v>
      </c>
      <c r="Y81" s="64">
        <f t="shared" si="16"/>
        <v>7.1697916666666681E-2</v>
      </c>
      <c r="Z81" s="64">
        <f t="shared" si="16"/>
        <v>7.2007766666666681E-2</v>
      </c>
      <c r="AA81" s="64">
        <f t="shared" si="16"/>
        <v>0.10986171666666666</v>
      </c>
      <c r="AB81" s="64">
        <f t="shared" si="16"/>
        <v>7.7572559999999999E-2</v>
      </c>
      <c r="AC81" s="64">
        <f t="shared" si="16"/>
        <v>9.7899175000000005E-2</v>
      </c>
      <c r="AD81" s="64">
        <f t="shared" si="16"/>
        <v>8.7214666666666663E-2</v>
      </c>
      <c r="AE81" s="64">
        <f t="shared" si="16"/>
        <v>8.1946200000000011E-2</v>
      </c>
      <c r="AF81" s="64">
        <f t="shared" ref="AF81:AG81" si="17">AVERAGE(AF15,AF24,AF27,AF30,AF51,AF63)</f>
        <v>7.4644459999999996E-2</v>
      </c>
      <c r="AG81" s="64">
        <f t="shared" si="17"/>
        <v>8.8081619999999999E-2</v>
      </c>
      <c r="AH81" s="64">
        <f t="shared" si="16"/>
        <v>9.9571199999999999E-2</v>
      </c>
      <c r="AI81" s="15"/>
      <c r="AJ81" s="21">
        <f>(reproductie!AH81-AVERAGE(reproductie!X81:AG81))/STDEV(reproductie!X81:AG81)</f>
        <v>-1.4939926389343781</v>
      </c>
      <c r="AK81" s="44"/>
      <c r="AL81" s="44"/>
      <c r="AM81" s="44"/>
      <c r="AN81" s="79"/>
    </row>
    <row r="82" spans="1:45" ht="13" x14ac:dyDescent="0.3">
      <c r="A82" s="2" t="s">
        <v>90</v>
      </c>
      <c r="G82" s="66">
        <f t="shared" ref="G82:AH82" si="18">STDEV(G15,G24,G27,G30,G51,G63)</f>
        <v>7.3322755214483004E-2</v>
      </c>
      <c r="H82" s="66">
        <f t="shared" si="18"/>
        <v>2.7880955128949596E-2</v>
      </c>
      <c r="I82" s="66">
        <f t="shared" si="18"/>
        <v>2.9285305842401577E-2</v>
      </c>
      <c r="J82" s="66">
        <f t="shared" si="18"/>
        <v>6.4214291957538486E-2</v>
      </c>
      <c r="K82" s="66">
        <f t="shared" si="18"/>
        <v>1.7910743675049749E-2</v>
      </c>
      <c r="L82" s="66">
        <f t="shared" si="18"/>
        <v>2.3803730329299198E-2</v>
      </c>
      <c r="M82" s="66">
        <f t="shared" si="18"/>
        <v>8.62919529065138E-2</v>
      </c>
      <c r="N82" s="66">
        <f t="shared" si="18"/>
        <v>2.0346619749407987E-2</v>
      </c>
      <c r="O82" s="66">
        <f t="shared" si="18"/>
        <v>1.9138833010487664E-2</v>
      </c>
      <c r="P82" s="66">
        <f t="shared" si="18"/>
        <v>6.2383826830661841E-2</v>
      </c>
      <c r="Q82" s="66">
        <f t="shared" si="18"/>
        <v>1.3687536674106198E-2</v>
      </c>
      <c r="R82" s="66">
        <f t="shared" si="18"/>
        <v>1.3666715386770917E-2</v>
      </c>
      <c r="S82" s="66">
        <f t="shared" si="18"/>
        <v>2.1568259803779626E-2</v>
      </c>
      <c r="T82" s="66">
        <f t="shared" si="18"/>
        <v>1.7479441841689439E-2</v>
      </c>
      <c r="U82" s="66">
        <f t="shared" si="18"/>
        <v>2.3362065086089116E-2</v>
      </c>
      <c r="V82" s="66">
        <f t="shared" si="18"/>
        <v>2.3244696261638529E-2</v>
      </c>
      <c r="W82" s="66">
        <f t="shared" si="18"/>
        <v>2.7446707206566709E-2</v>
      </c>
      <c r="X82" s="66">
        <f t="shared" si="18"/>
        <v>3.7435313022810883E-2</v>
      </c>
      <c r="Y82" s="66">
        <f t="shared" si="18"/>
        <v>1.9397302954938453E-2</v>
      </c>
      <c r="Z82" s="66">
        <f t="shared" si="18"/>
        <v>1.9700692368915994E-2</v>
      </c>
      <c r="AA82" s="66">
        <f t="shared" si="18"/>
        <v>6.0949430587608176E-2</v>
      </c>
      <c r="AB82" s="66">
        <f t="shared" si="18"/>
        <v>1.5100517849332166E-2</v>
      </c>
      <c r="AC82" s="66">
        <f t="shared" si="18"/>
        <v>2.4776947450721863E-2</v>
      </c>
      <c r="AD82" s="66">
        <f t="shared" si="18"/>
        <v>4.2056978279075945E-2</v>
      </c>
      <c r="AE82" s="66">
        <f t="shared" si="18"/>
        <v>1.5260103799122699E-2</v>
      </c>
      <c r="AF82" s="66">
        <f t="shared" ref="AF82:AG82" si="19">STDEV(AF15,AF24,AF27,AF30,AF51,AF63)</f>
        <v>2.291759156691648E-2</v>
      </c>
      <c r="AG82" s="66">
        <f t="shared" si="19"/>
        <v>2.7771435368774168E-2</v>
      </c>
      <c r="AH82" s="66">
        <f t="shared" si="18"/>
        <v>6.5462531588688271E-3</v>
      </c>
      <c r="AI82" s="15"/>
      <c r="AK82" s="44"/>
      <c r="AL82" s="44"/>
      <c r="AM82" s="44"/>
      <c r="AN82" s="79"/>
    </row>
    <row r="83" spans="1:45" ht="13" x14ac:dyDescent="0.3">
      <c r="A83" s="2" t="s">
        <v>99</v>
      </c>
      <c r="G83" s="64">
        <f t="shared" ref="G83:AH83" si="20">AVERAGE(G9,G33,G36,G39,G48)</f>
        <v>9.2797299999999999E-2</v>
      </c>
      <c r="H83" s="64">
        <f t="shared" si="20"/>
        <v>9.7746666666666662E-2</v>
      </c>
      <c r="I83" s="64">
        <f t="shared" si="20"/>
        <v>6.9393150000000001E-2</v>
      </c>
      <c r="J83" s="64">
        <f t="shared" si="20"/>
        <v>8.03788E-2</v>
      </c>
      <c r="K83" s="64">
        <f t="shared" si="20"/>
        <v>6.1236700000000005E-2</v>
      </c>
      <c r="L83" s="64">
        <f t="shared" si="20"/>
        <v>8.959756666666667E-2</v>
      </c>
      <c r="M83" s="64">
        <f t="shared" si="20"/>
        <v>8.737085E-2</v>
      </c>
      <c r="N83" s="64">
        <f t="shared" si="20"/>
        <v>9.1086833333333339E-2</v>
      </c>
      <c r="O83" s="64">
        <f t="shared" si="20"/>
        <v>7.4853266666666654E-2</v>
      </c>
      <c r="P83" s="64">
        <f t="shared" si="20"/>
        <v>7.1656499999999998E-2</v>
      </c>
      <c r="Q83" s="64">
        <f t="shared" si="20"/>
        <v>9.4411149999999999E-2</v>
      </c>
      <c r="R83" s="64">
        <f t="shared" si="20"/>
        <v>9.7538449999999999E-2</v>
      </c>
      <c r="S83" s="64">
        <f t="shared" si="20"/>
        <v>0.13172876666666666</v>
      </c>
      <c r="T83" s="64">
        <f t="shared" si="20"/>
        <v>8.0620720000000007E-2</v>
      </c>
      <c r="U83" s="64">
        <f t="shared" si="20"/>
        <v>0.10845121999999999</v>
      </c>
      <c r="V83" s="64">
        <f t="shared" si="20"/>
        <v>6.9138649999999996E-2</v>
      </c>
      <c r="W83" s="64">
        <f t="shared" si="20"/>
        <v>0.113286625</v>
      </c>
      <c r="X83" s="64">
        <f t="shared" si="20"/>
        <v>9.7599533333333335E-2</v>
      </c>
      <c r="Y83" s="64">
        <f t="shared" si="20"/>
        <v>9.2453649999999998E-2</v>
      </c>
      <c r="Z83" s="64">
        <f t="shared" si="20"/>
        <v>7.3946499999999998E-2</v>
      </c>
      <c r="AA83" s="64">
        <f t="shared" si="20"/>
        <v>8.8399966666666663E-2</v>
      </c>
      <c r="AB83" s="64">
        <f t="shared" si="20"/>
        <v>9.1925159999999992E-2</v>
      </c>
      <c r="AC83" s="64">
        <f t="shared" si="20"/>
        <v>0.10075962500000001</v>
      </c>
      <c r="AD83" s="64">
        <f t="shared" si="20"/>
        <v>9.8554600000000006E-2</v>
      </c>
      <c r="AE83" s="64">
        <f t="shared" si="20"/>
        <v>8.71257E-2</v>
      </c>
      <c r="AF83" s="64">
        <f t="shared" ref="AF83:AG83" si="21">AVERAGE(AF9,AF33,AF36,AF39,AF48)</f>
        <v>0.10802413333333334</v>
      </c>
      <c r="AG83" s="64">
        <f t="shared" si="21"/>
        <v>9.6273825000000007E-2</v>
      </c>
      <c r="AH83" s="64">
        <f t="shared" si="20"/>
        <v>6.2623299999999993E-2</v>
      </c>
      <c r="AI83" s="15"/>
      <c r="AJ83" s="21">
        <f>(reproductie!AH83-AVERAGE(reproductie!X83:AG83))/STDEV(reproductie!X83:AG83)</f>
        <v>-0.48432543499912889</v>
      </c>
      <c r="AK83" s="44"/>
      <c r="AL83" s="44"/>
      <c r="AM83" s="44"/>
      <c r="AN83" s="79"/>
    </row>
    <row r="84" spans="1:45" ht="13" x14ac:dyDescent="0.3">
      <c r="A84" s="2" t="s">
        <v>90</v>
      </c>
      <c r="G84" s="66">
        <f t="shared" ref="G84:AH84" si="22">STDEV(G9,G33,G36,G39,G48)</f>
        <v>3.0818660447743878E-2</v>
      </c>
      <c r="H84" s="66">
        <f t="shared" si="22"/>
        <v>1.9376215420286058E-2</v>
      </c>
      <c r="I84" s="66">
        <f t="shared" si="22"/>
        <v>1.2783783497071601E-3</v>
      </c>
      <c r="J84" s="66">
        <f t="shared" si="22"/>
        <v>2.0520732844775985E-2</v>
      </c>
      <c r="K84" s="66">
        <f t="shared" si="22"/>
        <v>1.4178339490927661E-2</v>
      </c>
      <c r="L84" s="66">
        <f t="shared" si="22"/>
        <v>5.0272013384221374E-2</v>
      </c>
      <c r="M84" s="66">
        <f t="shared" si="22"/>
        <v>9.4728974155218297E-3</v>
      </c>
      <c r="N84" s="66">
        <f t="shared" si="22"/>
        <v>2.8945159098946609E-2</v>
      </c>
      <c r="O84" s="66">
        <f t="shared" si="22"/>
        <v>3.1419884085453501E-2</v>
      </c>
      <c r="P84" s="66">
        <f t="shared" si="22"/>
        <v>2.0417566885405334E-2</v>
      </c>
      <c r="Q84" s="66">
        <f t="shared" si="22"/>
        <v>4.1068147962340172E-2</v>
      </c>
      <c r="R84" s="66">
        <f t="shared" si="22"/>
        <v>3.0774156124200491E-2</v>
      </c>
      <c r="S84" s="66">
        <f t="shared" si="22"/>
        <v>6.1283334543114874E-2</v>
      </c>
      <c r="T84" s="66">
        <f t="shared" si="22"/>
        <v>1.9393821715613366E-2</v>
      </c>
      <c r="U84" s="66">
        <f t="shared" si="22"/>
        <v>3.8062403548935315E-2</v>
      </c>
      <c r="V84" s="66">
        <f t="shared" si="22"/>
        <v>1.4695112238995228E-2</v>
      </c>
      <c r="W84" s="66">
        <f t="shared" si="22"/>
        <v>3.9149548229183498E-2</v>
      </c>
      <c r="X84" s="66">
        <f t="shared" si="22"/>
        <v>3.5224792760970694E-2</v>
      </c>
      <c r="Y84" s="66">
        <f t="shared" si="22"/>
        <v>3.8299050781666462E-2</v>
      </c>
      <c r="Z84" s="66">
        <f t="shared" si="22"/>
        <v>2.0484005255483294E-2</v>
      </c>
      <c r="AA84" s="66">
        <f t="shared" si="22"/>
        <v>2.3928561787189221E-2</v>
      </c>
      <c r="AB84" s="66">
        <f t="shared" si="22"/>
        <v>2.4821970114960675E-2</v>
      </c>
      <c r="AC84" s="66">
        <f t="shared" si="22"/>
        <v>1.2062945558023173E-2</v>
      </c>
      <c r="AD84" s="66" t="e">
        <f t="shared" si="22"/>
        <v>#DIV/0!</v>
      </c>
      <c r="AE84" s="66">
        <f t="shared" si="22"/>
        <v>2.8150755565437315E-2</v>
      </c>
      <c r="AF84" s="66">
        <f t="shared" ref="AF84:AG84" si="23">STDEV(AF9,AF33,AF36,AF39,AF48)</f>
        <v>2.1591640901592678E-2</v>
      </c>
      <c r="AG84" s="66">
        <f t="shared" si="23"/>
        <v>5.9498398473544411E-3</v>
      </c>
      <c r="AH84" s="66">
        <f t="shared" si="22"/>
        <v>7.7998046828109749E-3</v>
      </c>
      <c r="AI84" s="15"/>
      <c r="AK84" s="44"/>
      <c r="AL84" s="44"/>
      <c r="AM84" s="44"/>
      <c r="AN84" s="79"/>
    </row>
    <row r="85" spans="1:45" ht="13" x14ac:dyDescent="0.3">
      <c r="A85" s="2" t="s">
        <v>100</v>
      </c>
      <c r="G85" s="64">
        <f t="shared" ref="G85:AH85" si="24">AVERAGE(G3,G6,G12,G18,G21,G42,G45,G54,G57,G60)</f>
        <v>9.0602760000000004E-2</v>
      </c>
      <c r="H85" s="64">
        <f t="shared" si="24"/>
        <v>0.11283557499999999</v>
      </c>
      <c r="I85" s="64">
        <f t="shared" si="24"/>
        <v>0.10308218333333334</v>
      </c>
      <c r="J85" s="64">
        <f t="shared" si="24"/>
        <v>7.773934285714286E-2</v>
      </c>
      <c r="K85" s="64">
        <f t="shared" si="24"/>
        <v>0.12853382857142856</v>
      </c>
      <c r="L85" s="64">
        <f t="shared" si="24"/>
        <v>0.11018181666666667</v>
      </c>
      <c r="M85" s="64">
        <f t="shared" si="24"/>
        <v>0.14164203333333333</v>
      </c>
      <c r="N85" s="64">
        <f t="shared" si="24"/>
        <v>0.13575515000000002</v>
      </c>
      <c r="O85" s="64">
        <f t="shared" si="24"/>
        <v>7.2174799999999997E-2</v>
      </c>
      <c r="P85" s="64">
        <f t="shared" si="24"/>
        <v>0.10485</v>
      </c>
      <c r="Q85" s="64">
        <f t="shared" si="24"/>
        <v>9.7069925000000001E-2</v>
      </c>
      <c r="R85" s="64">
        <f t="shared" si="24"/>
        <v>8.8892750000000006E-2</v>
      </c>
      <c r="S85" s="64">
        <f t="shared" si="24"/>
        <v>0.10362642222222222</v>
      </c>
      <c r="T85" s="64">
        <f t="shared" si="24"/>
        <v>0.13656088749999998</v>
      </c>
      <c r="U85" s="64">
        <f t="shared" si="24"/>
        <v>0.1370655875</v>
      </c>
      <c r="V85" s="64">
        <f t="shared" si="24"/>
        <v>9.7714950000000009E-2</v>
      </c>
      <c r="W85" s="64">
        <f t="shared" si="24"/>
        <v>0.15654766250000002</v>
      </c>
      <c r="X85" s="64">
        <f t="shared" si="24"/>
        <v>0.17443481999999996</v>
      </c>
      <c r="Y85" s="64">
        <f t="shared" si="24"/>
        <v>0.16688600000000001</v>
      </c>
      <c r="Z85" s="64">
        <f t="shared" si="24"/>
        <v>9.9128475000000008E-2</v>
      </c>
      <c r="AA85" s="64">
        <f t="shared" si="24"/>
        <v>0.11842452000000001</v>
      </c>
      <c r="AB85" s="64">
        <f t="shared" si="24"/>
        <v>0.10156321428571427</v>
      </c>
      <c r="AC85" s="64">
        <f t="shared" si="24"/>
        <v>0.113240275</v>
      </c>
      <c r="AD85" s="64">
        <f t="shared" si="24"/>
        <v>0.11669085999999999</v>
      </c>
      <c r="AE85" s="64">
        <f t="shared" si="24"/>
        <v>0.12632099999999999</v>
      </c>
      <c r="AF85" s="64">
        <f t="shared" ref="AF85:AG85" si="25">AVERAGE(AF3,AF6,AF12,AF18,AF21,AF42,AF45,AF54,AF57,AF60)</f>
        <v>0.1138021111111111</v>
      </c>
      <c r="AG85" s="64">
        <f t="shared" si="25"/>
        <v>0.10063046666666667</v>
      </c>
      <c r="AH85" s="64">
        <f t="shared" si="24"/>
        <v>0.10788006250000001</v>
      </c>
      <c r="AI85" s="15"/>
      <c r="AJ85" s="21">
        <f>(reproductie!AH85-AVERAGE(reproductie!X85:AG85))/STDEV(reproductie!X85:AG85)</f>
        <v>-0.35186040787467776</v>
      </c>
      <c r="AK85" s="44"/>
      <c r="AL85" s="44"/>
      <c r="AM85" s="44"/>
      <c r="AN85" s="79"/>
    </row>
    <row r="86" spans="1:45" ht="13" x14ac:dyDescent="0.3">
      <c r="A86" s="2" t="s">
        <v>90</v>
      </c>
      <c r="G86" s="66">
        <f t="shared" ref="G86:AH86" si="26">STDEV(G3,G6,G12,G18,G21,G42,G45,G54,G57,G60)</f>
        <v>2.1238407951350777E-2</v>
      </c>
      <c r="H86" s="66">
        <f t="shared" si="26"/>
        <v>8.2241115328904338E-2</v>
      </c>
      <c r="I86" s="66">
        <f t="shared" si="26"/>
        <v>3.4178066198157962E-2</v>
      </c>
      <c r="J86" s="66">
        <f t="shared" si="26"/>
        <v>2.5007246981615654E-2</v>
      </c>
      <c r="K86" s="66">
        <f t="shared" si="26"/>
        <v>8.0664904133741541E-2</v>
      </c>
      <c r="L86" s="66">
        <f t="shared" si="26"/>
        <v>8.5674859172137907E-2</v>
      </c>
      <c r="M86" s="66">
        <f t="shared" si="26"/>
        <v>0.11539829253585168</v>
      </c>
      <c r="N86" s="66">
        <f t="shared" si="26"/>
        <v>8.888090350055515E-2</v>
      </c>
      <c r="O86" s="66">
        <f t="shared" si="26"/>
        <v>2.2044193661597128E-2</v>
      </c>
      <c r="P86" s="66">
        <f t="shared" si="26"/>
        <v>7.7591778553864871E-2</v>
      </c>
      <c r="Q86" s="66">
        <f t="shared" si="26"/>
        <v>5.0628299163010468E-2</v>
      </c>
      <c r="R86" s="66">
        <f t="shared" si="26"/>
        <v>3.2206838051613458E-2</v>
      </c>
      <c r="S86" s="66">
        <f t="shared" si="26"/>
        <v>4.6301028024542244E-2</v>
      </c>
      <c r="T86" s="66">
        <f t="shared" si="26"/>
        <v>0.14195367993669564</v>
      </c>
      <c r="U86" s="66">
        <f t="shared" si="26"/>
        <v>0.10726926211476875</v>
      </c>
      <c r="V86" s="66">
        <f t="shared" si="26"/>
        <v>4.2367987649069024E-2</v>
      </c>
      <c r="W86" s="66">
        <f t="shared" si="26"/>
        <v>0.18107830645042519</v>
      </c>
      <c r="X86" s="66">
        <f t="shared" si="26"/>
        <v>0.14296531017404815</v>
      </c>
      <c r="Y86" s="66">
        <f t="shared" si="26"/>
        <v>9.3725404862182338E-2</v>
      </c>
      <c r="Z86" s="66">
        <f t="shared" si="26"/>
        <v>3.3761483583335854E-2</v>
      </c>
      <c r="AA86" s="66">
        <f t="shared" si="26"/>
        <v>4.7823085712093254E-2</v>
      </c>
      <c r="AB86" s="66">
        <f t="shared" si="26"/>
        <v>3.5413922659759546E-2</v>
      </c>
      <c r="AC86" s="66">
        <f t="shared" si="26"/>
        <v>2.5933786957268688E-2</v>
      </c>
      <c r="AD86" s="66">
        <f t="shared" si="26"/>
        <v>6.1790354823102335E-2</v>
      </c>
      <c r="AE86" s="66">
        <f t="shared" si="26"/>
        <v>8.1182411050506081E-2</v>
      </c>
      <c r="AF86" s="66">
        <f t="shared" ref="AF86:AG86" si="27">STDEV(AF3,AF6,AF12,AF18,AF21,AF42,AF45,AF54,AF57,AF60)</f>
        <v>5.6252339750259395E-2</v>
      </c>
      <c r="AG86" s="66">
        <f t="shared" si="27"/>
        <v>3.6948640996354663E-2</v>
      </c>
      <c r="AH86" s="66">
        <f t="shared" si="26"/>
        <v>2.7120648538755031E-2</v>
      </c>
      <c r="AI86" s="15"/>
      <c r="AK86" s="44"/>
      <c r="AL86" s="44"/>
      <c r="AM86" s="44"/>
      <c r="AN86" s="79"/>
    </row>
    <row r="87" spans="1:45" ht="12.5" x14ac:dyDescent="0.25">
      <c r="A87" s="16"/>
      <c r="E87" s="11"/>
      <c r="F87" s="11"/>
      <c r="G87" s="15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K87" s="44"/>
      <c r="AL87" s="44"/>
      <c r="AM87" s="44"/>
      <c r="AN87" s="79"/>
    </row>
    <row r="88" spans="1:45" ht="12.5" x14ac:dyDescent="0.25">
      <c r="A88" s="16"/>
      <c r="E88" s="11"/>
      <c r="F88" s="11"/>
      <c r="G88" s="15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K88" s="44"/>
      <c r="AL88" s="44"/>
      <c r="AM88" s="44"/>
      <c r="AN88" s="79"/>
    </row>
    <row r="89" spans="1:45" ht="12.5" x14ac:dyDescent="0.25">
      <c r="A89" s="86" t="s">
        <v>94</v>
      </c>
      <c r="E89" s="11"/>
      <c r="F89" s="11"/>
      <c r="G89" s="15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K89" s="44"/>
      <c r="AL89" s="44"/>
      <c r="AM89" s="44"/>
      <c r="AN89" s="79"/>
    </row>
    <row r="90" spans="1:45" x14ac:dyDescent="0.25">
      <c r="A90" s="31" t="s">
        <v>74</v>
      </c>
      <c r="B90" s="17" t="s">
        <v>69</v>
      </c>
      <c r="C90" s="18" t="s">
        <v>57</v>
      </c>
      <c r="D90" s="18" t="s">
        <v>61</v>
      </c>
      <c r="E90" s="19"/>
      <c r="F90" s="19"/>
      <c r="G90" s="20"/>
      <c r="H90" s="20"/>
      <c r="I90" s="20"/>
      <c r="J90" s="20"/>
      <c r="K90" s="20"/>
      <c r="L90" s="20"/>
      <c r="M90" s="20"/>
      <c r="N90" s="20"/>
      <c r="O90" s="20">
        <v>0.17159430000000001</v>
      </c>
      <c r="P90" s="20"/>
      <c r="Q90" s="20"/>
      <c r="R90" s="20"/>
      <c r="S90" s="20"/>
      <c r="T90" s="20">
        <v>0.1234985</v>
      </c>
      <c r="U90" s="20">
        <v>0.11218690000000001</v>
      </c>
      <c r="V90" s="20">
        <v>0.25187710000000002</v>
      </c>
      <c r="W90" s="20"/>
      <c r="X90" s="20"/>
      <c r="Y90" s="20"/>
      <c r="Z90" s="20">
        <v>0.1107279</v>
      </c>
      <c r="AA90" s="20"/>
      <c r="AB90" s="20"/>
      <c r="AC90" s="20"/>
      <c r="AD90" s="20"/>
      <c r="AE90" s="20">
        <v>0.27066509999999999</v>
      </c>
      <c r="AI90" s="20"/>
      <c r="AJ90" s="21">
        <f>(reproductie!AH90-AVERAGE(reproductie!X90:AG90))/STDEV(reproductie!X90:AG90)</f>
        <v>-1.4426961977625175</v>
      </c>
      <c r="AK90" s="21">
        <f>AVERAGE(G90:AE90)</f>
        <v>0.17342496666666665</v>
      </c>
      <c r="AL90" s="21">
        <f>STDEV(G90:AE90)</f>
        <v>7.1815607143814283E-2</v>
      </c>
      <c r="AN90" s="80">
        <v>0.25800000000000001</v>
      </c>
      <c r="AO90" s="76">
        <v>11220</v>
      </c>
      <c r="AP90" s="37"/>
      <c r="AQ90" s="37"/>
      <c r="AR90" s="37"/>
      <c r="AS90" s="37"/>
    </row>
    <row r="91" spans="1:45" x14ac:dyDescent="0.25">
      <c r="A91" s="155" t="s">
        <v>151</v>
      </c>
      <c r="B91" s="27"/>
      <c r="C91" s="18"/>
      <c r="D91" s="18"/>
      <c r="E91" s="19"/>
      <c r="F91" s="19"/>
      <c r="G91" s="20"/>
      <c r="H91" s="20"/>
      <c r="I91" s="20"/>
      <c r="J91" s="20"/>
      <c r="K91" s="20"/>
      <c r="L91" s="20"/>
      <c r="M91" s="20"/>
      <c r="N91" s="20"/>
      <c r="O91" s="20">
        <v>1.46175E-2</v>
      </c>
      <c r="P91" s="20"/>
      <c r="Q91" s="20"/>
      <c r="R91" s="20"/>
      <c r="S91" s="20"/>
      <c r="T91" s="20">
        <v>1.1090900000000001E-2</v>
      </c>
      <c r="U91" s="20">
        <v>1.00383E-2</v>
      </c>
      <c r="V91" s="20">
        <v>3.1749600000000003E-2</v>
      </c>
      <c r="W91" s="20"/>
      <c r="X91" s="20"/>
      <c r="Y91" s="20"/>
      <c r="Z91" s="20">
        <v>1.0600099999999999E-2</v>
      </c>
      <c r="AA91" s="20"/>
      <c r="AB91" s="20"/>
      <c r="AC91" s="20"/>
      <c r="AD91" s="20"/>
      <c r="AE91" s="20">
        <v>3.20468E-2</v>
      </c>
      <c r="AI91" s="20"/>
      <c r="AO91" s="74"/>
      <c r="AP91" s="37"/>
      <c r="AQ91" s="37"/>
      <c r="AR91" s="37"/>
      <c r="AS91" s="37"/>
    </row>
    <row r="92" spans="1:45" x14ac:dyDescent="0.25">
      <c r="A92" s="67" t="s">
        <v>109</v>
      </c>
      <c r="B92" s="27"/>
      <c r="C92" s="18"/>
      <c r="D92" s="18"/>
      <c r="E92" s="19"/>
      <c r="F92" s="19"/>
      <c r="G92" s="20"/>
      <c r="H92" s="20"/>
      <c r="I92" s="20"/>
      <c r="J92" s="20"/>
      <c r="K92" s="20"/>
      <c r="L92" s="20"/>
      <c r="M92" s="20"/>
      <c r="N92" s="20"/>
      <c r="O92" s="20">
        <v>0.74308569999999996</v>
      </c>
      <c r="P92" s="20"/>
      <c r="Q92" s="20"/>
      <c r="R92" s="20"/>
      <c r="S92" s="20"/>
      <c r="T92" s="20">
        <v>0.63900710000000005</v>
      </c>
      <c r="U92" s="20">
        <v>0.61160559999999997</v>
      </c>
      <c r="V92" s="20">
        <v>0.77562629999999999</v>
      </c>
      <c r="W92" s="20"/>
      <c r="X92" s="20"/>
      <c r="Y92" s="20"/>
      <c r="Z92" s="20">
        <v>0.59135850000000001</v>
      </c>
      <c r="AA92" s="20"/>
      <c r="AB92" s="20"/>
      <c r="AC92" s="20"/>
      <c r="AD92" s="20"/>
      <c r="AE92" s="20">
        <v>0.80619700000000005</v>
      </c>
      <c r="AI92" s="20"/>
      <c r="AO92" s="74"/>
      <c r="AP92" s="37"/>
      <c r="AQ92" s="37"/>
      <c r="AR92" s="37"/>
      <c r="AS92" s="37"/>
    </row>
    <row r="93" spans="1:45" s="37" customFormat="1" x14ac:dyDescent="0.25">
      <c r="A93" s="37" t="s">
        <v>32</v>
      </c>
      <c r="B93" s="34" t="s">
        <v>69</v>
      </c>
      <c r="C93" s="35" t="s">
        <v>57</v>
      </c>
      <c r="D93" s="35" t="s">
        <v>59</v>
      </c>
      <c r="E93" s="19"/>
      <c r="F93" s="19"/>
      <c r="G93" s="20"/>
      <c r="H93" s="20"/>
      <c r="I93" s="20"/>
      <c r="J93" s="20"/>
      <c r="K93" s="20"/>
      <c r="L93" s="20"/>
      <c r="M93" s="20"/>
      <c r="N93" s="20"/>
      <c r="O93" s="20"/>
      <c r="P93" s="20">
        <v>0.1157228</v>
      </c>
      <c r="Q93" s="20">
        <v>0.18548909999999999</v>
      </c>
      <c r="R93" s="20"/>
      <c r="S93" s="20"/>
      <c r="T93" s="20"/>
      <c r="U93" s="20"/>
      <c r="V93" s="20">
        <v>0.17525270000000001</v>
      </c>
      <c r="W93" s="20"/>
      <c r="X93" s="20"/>
      <c r="Y93" s="20"/>
      <c r="Z93" s="20"/>
      <c r="AA93" s="20">
        <v>0.15051639999999999</v>
      </c>
      <c r="AB93" s="20"/>
      <c r="AC93" s="29">
        <v>0.26755440000000003</v>
      </c>
      <c r="AD93" s="20"/>
      <c r="AE93" s="20"/>
      <c r="AF93" s="20">
        <v>6.1595799999999999E-2</v>
      </c>
      <c r="AG93" s="20"/>
      <c r="AH93" s="20"/>
      <c r="AI93" s="20"/>
      <c r="AJ93" s="21" t="e">
        <f>(reproductie!AH93-AVERAGE(reproductie!X93:AG93))/STDEV(reproductie!X93:AG93)</f>
        <v>#DIV/0!</v>
      </c>
      <c r="AK93" s="21">
        <f>AVERAGE(G93:AH93)</f>
        <v>0.1593552</v>
      </c>
      <c r="AL93" s="21">
        <f>STDEV(G93:AH93)</f>
        <v>6.9543639708689362E-2</v>
      </c>
      <c r="AN93" s="69">
        <v>0.45400000000000001</v>
      </c>
      <c r="AO93" s="72" t="s">
        <v>4</v>
      </c>
      <c r="AP93" s="37" t="s">
        <v>93</v>
      </c>
    </row>
    <row r="94" spans="1:45" x14ac:dyDescent="0.25">
      <c r="A94" s="155" t="s">
        <v>130</v>
      </c>
      <c r="B94" s="24"/>
      <c r="C94" s="25"/>
      <c r="D94" s="25"/>
      <c r="E94" s="19"/>
      <c r="F94" s="19"/>
      <c r="G94" s="20"/>
      <c r="H94" s="20"/>
      <c r="I94" s="20"/>
      <c r="J94" s="20"/>
      <c r="K94" s="20"/>
      <c r="L94" s="20"/>
      <c r="M94" s="20"/>
      <c r="N94" s="20"/>
      <c r="O94" s="20"/>
      <c r="P94" s="20">
        <v>2.4583000000000001E-2</v>
      </c>
      <c r="Q94" s="20">
        <v>2.06356E-2</v>
      </c>
      <c r="R94" s="20"/>
      <c r="S94" s="20"/>
      <c r="T94" s="20"/>
      <c r="U94" s="20"/>
      <c r="V94" s="20">
        <v>3.6141399999999997E-2</v>
      </c>
      <c r="W94" s="20"/>
      <c r="X94" s="20"/>
      <c r="Y94" s="20"/>
      <c r="Z94" s="20"/>
      <c r="AA94" s="20">
        <v>1.7861800000000001E-2</v>
      </c>
      <c r="AB94" s="20"/>
      <c r="AC94" s="29">
        <v>7.1138800000000002E-2</v>
      </c>
      <c r="AD94" s="20"/>
      <c r="AE94" s="20"/>
      <c r="AF94" s="20">
        <v>7.7390999999999996E-3</v>
      </c>
      <c r="AG94" s="20"/>
      <c r="AH94" s="20"/>
      <c r="AI94" s="20"/>
      <c r="AO94" s="73"/>
      <c r="AP94" s="37"/>
      <c r="AQ94" s="37"/>
      <c r="AR94" s="37"/>
      <c r="AS94" s="37"/>
    </row>
    <row r="95" spans="1:45" x14ac:dyDescent="0.25">
      <c r="A95" s="30"/>
      <c r="B95" s="24"/>
      <c r="C95" s="25"/>
      <c r="D95" s="25"/>
      <c r="E95" s="19"/>
      <c r="F95" s="19"/>
      <c r="G95" s="20"/>
      <c r="H95" s="20"/>
      <c r="I95" s="20"/>
      <c r="J95" s="20"/>
      <c r="K95" s="20"/>
      <c r="L95" s="20"/>
      <c r="M95" s="20"/>
      <c r="N95" s="20"/>
      <c r="O95" s="20"/>
      <c r="P95" s="20">
        <v>0.4045996</v>
      </c>
      <c r="Q95" s="20">
        <v>0.7110938</v>
      </c>
      <c r="R95" s="20"/>
      <c r="S95" s="20"/>
      <c r="T95" s="20"/>
      <c r="U95" s="20"/>
      <c r="V95" s="20">
        <v>0.54631909999999995</v>
      </c>
      <c r="W95" s="20"/>
      <c r="X95" s="20"/>
      <c r="Y95" s="20"/>
      <c r="Z95" s="20"/>
      <c r="AA95" s="20">
        <v>0.63319639999999999</v>
      </c>
      <c r="AB95" s="20"/>
      <c r="AC95" s="29">
        <v>0.63533989999999996</v>
      </c>
      <c r="AD95" s="20"/>
      <c r="AE95" s="20"/>
      <c r="AF95" s="20">
        <v>0.35583730000000002</v>
      </c>
      <c r="AG95" s="20"/>
      <c r="AH95" s="20"/>
      <c r="AI95" s="20"/>
      <c r="AO95" s="73"/>
      <c r="AP95" s="37"/>
      <c r="AQ95" s="37"/>
      <c r="AR95" s="37"/>
      <c r="AS95" s="37"/>
    </row>
    <row r="96" spans="1:45" x14ac:dyDescent="0.25">
      <c r="A96" s="14" t="s">
        <v>110</v>
      </c>
      <c r="C96" s="41" t="s">
        <v>59</v>
      </c>
      <c r="D96" s="41" t="s">
        <v>60</v>
      </c>
      <c r="E96" s="39"/>
      <c r="F96" s="19"/>
      <c r="G96" s="20"/>
      <c r="H96" s="38"/>
      <c r="I96" s="38"/>
      <c r="J96" s="38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  <c r="AA96" s="20">
        <v>0.1674532</v>
      </c>
      <c r="AB96" s="20">
        <v>0.1151576</v>
      </c>
      <c r="AC96" s="20">
        <v>0.11257209999999999</v>
      </c>
      <c r="AD96" s="20"/>
      <c r="AE96" s="20">
        <v>5.1087800000000003E-2</v>
      </c>
      <c r="AF96" s="20">
        <v>9.5081399999999996E-2</v>
      </c>
      <c r="AG96" s="20">
        <v>7.9006499999999993E-2</v>
      </c>
      <c r="AH96" s="20">
        <v>9.2436000000000004E-2</v>
      </c>
      <c r="AJ96" s="21">
        <f>(reproductie!AH96-AVERAGE(reproductie!X96:AG96))/STDEV(reproductie!X96:AG96)</f>
        <v>-2.3114263622665745E-2</v>
      </c>
      <c r="AK96" s="21">
        <f>AVERAGE(G96:AH96)</f>
        <v>0.1018278</v>
      </c>
      <c r="AL96" s="21">
        <f>STDEV(G96:AH96)</f>
        <v>3.6122236525396201E-2</v>
      </c>
      <c r="AO96" s="12">
        <v>12200</v>
      </c>
    </row>
    <row r="97" spans="1:41" x14ac:dyDescent="0.25">
      <c r="A97" s="155" t="s">
        <v>126</v>
      </c>
      <c r="E97" s="39"/>
      <c r="F97" s="19"/>
      <c r="G97" s="20"/>
      <c r="H97" s="38"/>
      <c r="I97" s="38"/>
      <c r="J97" s="38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  <c r="AA97" s="20">
        <v>2.19209E-2</v>
      </c>
      <c r="AB97" s="20">
        <v>3.61188E-2</v>
      </c>
      <c r="AC97" s="20">
        <v>3.5852599999999998E-2</v>
      </c>
      <c r="AD97" s="20"/>
      <c r="AE97" s="20">
        <v>1.25145E-2</v>
      </c>
      <c r="AF97" s="20">
        <v>3.4651300000000003E-2</v>
      </c>
      <c r="AG97" s="20">
        <v>3.1673600000000003E-2</v>
      </c>
      <c r="AH97" s="20">
        <v>4.5751699999999999E-2</v>
      </c>
    </row>
    <row r="98" spans="1:41" x14ac:dyDescent="0.25">
      <c r="E98" s="39"/>
      <c r="F98" s="19"/>
      <c r="G98" s="20"/>
      <c r="H98" s="38"/>
      <c r="I98" s="38"/>
      <c r="J98" s="38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  <c r="AA98" s="20">
        <v>0.64349789999999996</v>
      </c>
      <c r="AB98" s="20">
        <v>0.3112973</v>
      </c>
      <c r="AC98" s="20">
        <v>0.30203219999999997</v>
      </c>
      <c r="AD98" s="20"/>
      <c r="AE98" s="20">
        <v>0.18614349999999999</v>
      </c>
      <c r="AF98" s="20">
        <v>0.23521990000000001</v>
      </c>
      <c r="AG98" s="20">
        <v>0.1836576</v>
      </c>
      <c r="AH98" s="20">
        <v>0.1778766</v>
      </c>
    </row>
    <row r="99" spans="1:41" s="37" customFormat="1" x14ac:dyDescent="0.25">
      <c r="A99" s="37" t="s">
        <v>66</v>
      </c>
      <c r="B99" s="34" t="s">
        <v>69</v>
      </c>
      <c r="C99" s="35" t="s">
        <v>57</v>
      </c>
      <c r="D99" s="35" t="s">
        <v>59</v>
      </c>
      <c r="E99" s="19"/>
      <c r="F99" s="39"/>
      <c r="G99" s="38"/>
      <c r="H99" s="38"/>
      <c r="I99" s="38"/>
      <c r="J99" s="38"/>
      <c r="K99" s="38"/>
      <c r="L99" s="38"/>
      <c r="M99" s="38"/>
      <c r="N99" s="38"/>
      <c r="O99" s="38"/>
      <c r="P99" s="38"/>
      <c r="Q99" s="38"/>
      <c r="R99" s="38"/>
      <c r="S99" s="38"/>
      <c r="T99" s="38"/>
      <c r="U99" s="38"/>
      <c r="V99" s="38"/>
      <c r="W99" s="38"/>
      <c r="X99" s="38"/>
      <c r="Y99" s="38"/>
      <c r="Z99" s="38"/>
      <c r="AA99" s="38"/>
      <c r="AB99" s="38"/>
      <c r="AC99" s="38"/>
      <c r="AD99" s="38"/>
      <c r="AE99" s="38"/>
      <c r="AF99" s="38"/>
      <c r="AG99" s="38"/>
      <c r="AH99" s="38"/>
      <c r="AI99" s="38"/>
      <c r="AJ99" s="21">
        <f>(reproductie!AH99-AVERAGE(reproductie!X99:AG99))/STDEV(reproductie!X99:AG99)</f>
        <v>0.16172681066492681</v>
      </c>
      <c r="AK99" s="21" t="e">
        <f>AVERAGE(G99:AH99)</f>
        <v>#DIV/0!</v>
      </c>
      <c r="AL99" s="21" t="e">
        <f>STDEV(G99:AH99)</f>
        <v>#DIV/0!</v>
      </c>
      <c r="AN99" s="69">
        <v>2.7E-2</v>
      </c>
      <c r="AO99" s="72" t="s">
        <v>8</v>
      </c>
    </row>
    <row r="100" spans="1:41" s="30" customFormat="1" x14ac:dyDescent="0.25">
      <c r="A100" s="30" t="s">
        <v>152</v>
      </c>
      <c r="B100" s="24"/>
      <c r="C100" s="25"/>
      <c r="D100" s="25"/>
      <c r="E100" s="19"/>
      <c r="F100" s="39"/>
      <c r="G100" s="26"/>
      <c r="H100" s="26"/>
      <c r="I100" s="26"/>
      <c r="J100" s="26"/>
      <c r="K100" s="26"/>
      <c r="L100" s="26"/>
      <c r="M100" s="26"/>
      <c r="N100" s="26"/>
      <c r="O100" s="26"/>
      <c r="P100" s="26"/>
      <c r="Q100" s="26"/>
      <c r="R100" s="26"/>
      <c r="S100" s="26"/>
      <c r="T100" s="26"/>
      <c r="U100" s="26"/>
      <c r="V100" s="26"/>
      <c r="W100" s="26"/>
      <c r="X100" s="26"/>
      <c r="Y100" s="26"/>
      <c r="Z100" s="26"/>
      <c r="AA100" s="26"/>
      <c r="AB100" s="26"/>
      <c r="AC100" s="26"/>
      <c r="AD100" s="26"/>
      <c r="AE100" s="26"/>
      <c r="AF100" s="26"/>
      <c r="AG100" s="26"/>
      <c r="AH100" s="26"/>
      <c r="AI100" s="26"/>
      <c r="AJ100" s="13"/>
      <c r="AN100" s="68"/>
      <c r="AO100" s="73"/>
    </row>
    <row r="101" spans="1:41" s="30" customFormat="1" x14ac:dyDescent="0.25">
      <c r="A101" s="67" t="s">
        <v>113</v>
      </c>
      <c r="B101" s="24"/>
      <c r="C101" s="25"/>
      <c r="D101" s="25"/>
      <c r="E101" s="19"/>
      <c r="F101" s="39"/>
      <c r="G101" s="26"/>
      <c r="H101" s="26"/>
      <c r="I101" s="26"/>
      <c r="J101" s="26"/>
      <c r="K101" s="26"/>
      <c r="L101" s="26"/>
      <c r="M101" s="26"/>
      <c r="N101" s="26"/>
      <c r="O101" s="26"/>
      <c r="P101" s="26"/>
      <c r="Q101" s="26"/>
      <c r="R101" s="26"/>
      <c r="S101" s="26"/>
      <c r="T101" s="26"/>
      <c r="U101" s="26"/>
      <c r="V101" s="26"/>
      <c r="W101" s="26"/>
      <c r="X101" s="26"/>
      <c r="Y101" s="26"/>
      <c r="Z101" s="26"/>
      <c r="AA101" s="26"/>
      <c r="AB101" s="26"/>
      <c r="AC101" s="26"/>
      <c r="AD101" s="26"/>
      <c r="AE101" s="26"/>
      <c r="AF101" s="26"/>
      <c r="AG101" s="26"/>
      <c r="AH101" s="26"/>
      <c r="AI101" s="26"/>
      <c r="AJ101" s="13"/>
      <c r="AN101" s="68"/>
      <c r="AO101" s="73"/>
    </row>
    <row r="102" spans="1:41" x14ac:dyDescent="0.25">
      <c r="A102" s="14" t="s">
        <v>85</v>
      </c>
      <c r="F102" s="43"/>
      <c r="G102" s="13"/>
      <c r="H102" s="37"/>
      <c r="I102" s="37"/>
      <c r="J102" s="37"/>
      <c r="P102" s="13">
        <v>0.24260399999999999</v>
      </c>
      <c r="R102" s="13">
        <v>0.2102396</v>
      </c>
      <c r="Y102" s="13">
        <v>6.2916299999999994E-2</v>
      </c>
      <c r="AA102" s="13">
        <v>6.3557199999999994E-2</v>
      </c>
      <c r="AB102" s="13">
        <v>6.8579100000000004E-2</v>
      </c>
      <c r="AC102" s="13">
        <v>5.69997E-2</v>
      </c>
      <c r="AE102" s="13">
        <v>6.2717099999999998E-2</v>
      </c>
      <c r="AJ102" s="21">
        <f>(reproductie!AH102-AVERAGE(reproductie!X102:AG102))/STDEV(reproductie!X102:AG102)</f>
        <v>-0.85284588602488187</v>
      </c>
      <c r="AK102" s="21">
        <f>AVERAGE(G102:AH102)</f>
        <v>0.10965899999999999</v>
      </c>
      <c r="AL102" s="21">
        <f>STDEV(G102:AH102)</f>
        <v>8.0379504149586112E-2</v>
      </c>
      <c r="AO102" s="12">
        <v>11380</v>
      </c>
    </row>
    <row r="103" spans="1:41" x14ac:dyDescent="0.25">
      <c r="A103" s="155" t="s">
        <v>153</v>
      </c>
      <c r="F103" s="43"/>
      <c r="G103" s="13"/>
      <c r="H103" s="37"/>
      <c r="I103" s="37"/>
      <c r="J103" s="37"/>
      <c r="P103" s="13">
        <v>9.8064999999999992E-3</v>
      </c>
      <c r="R103" s="13">
        <v>7.9708999999999995E-3</v>
      </c>
      <c r="Y103" s="13">
        <v>3.1419999999999998E-3</v>
      </c>
      <c r="AA103" s="13">
        <v>4.0860999999999996E-3</v>
      </c>
      <c r="AB103" s="13">
        <v>4.3001999999999997E-3</v>
      </c>
      <c r="AC103" s="13">
        <v>4.0625000000000001E-3</v>
      </c>
      <c r="AE103" s="13">
        <v>3.6546999999999999E-3</v>
      </c>
      <c r="AJ103" s="30"/>
    </row>
    <row r="104" spans="1:41" x14ac:dyDescent="0.25">
      <c r="F104" s="43"/>
      <c r="G104" s="13"/>
      <c r="H104" s="37"/>
      <c r="I104" s="37"/>
      <c r="J104" s="37"/>
      <c r="P104" s="13">
        <v>0.91197139999999999</v>
      </c>
      <c r="R104" s="13">
        <v>0.89816470000000004</v>
      </c>
      <c r="Y104" s="13">
        <v>0.58851010000000004</v>
      </c>
      <c r="AA104" s="13">
        <v>0.52890970000000004</v>
      </c>
      <c r="AB104" s="13">
        <v>0.55658790000000002</v>
      </c>
      <c r="AC104" s="13">
        <v>0.47248990000000002</v>
      </c>
      <c r="AE104" s="13">
        <v>0.54967869999999996</v>
      </c>
      <c r="AJ104" s="30"/>
    </row>
    <row r="105" spans="1:41" s="30" customFormat="1" x14ac:dyDescent="0.25">
      <c r="A105" s="31" t="s">
        <v>38</v>
      </c>
      <c r="B105" s="17" t="s">
        <v>69</v>
      </c>
      <c r="C105" s="18" t="s">
        <v>57</v>
      </c>
      <c r="D105" s="18" t="s">
        <v>59</v>
      </c>
      <c r="E105" s="19"/>
      <c r="F105" s="19"/>
      <c r="G105" s="20"/>
      <c r="H105" s="20"/>
      <c r="I105" s="20"/>
      <c r="J105" s="20"/>
      <c r="K105" s="20"/>
      <c r="L105" s="20"/>
      <c r="M105" s="20"/>
      <c r="N105" s="20">
        <v>0.29827949999999998</v>
      </c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>
        <v>0.24712339999999999</v>
      </c>
      <c r="Z105" s="20"/>
      <c r="AA105" s="20">
        <v>0.47223419999999999</v>
      </c>
      <c r="AB105" s="20"/>
      <c r="AC105" s="20"/>
      <c r="AD105" s="20">
        <v>0.21750849999999999</v>
      </c>
      <c r="AE105" s="20"/>
      <c r="AF105" s="20"/>
      <c r="AG105" s="20"/>
      <c r="AH105" s="20"/>
      <c r="AI105" s="20"/>
      <c r="AJ105" s="21">
        <f>(reproductie!AH105-AVERAGE(reproductie!X105:AG105))/STDEV(reproductie!X105:AG105)</f>
        <v>-0.9757393179779692</v>
      </c>
      <c r="AK105" s="21">
        <f>AVERAGE(G105:AH105)</f>
        <v>0.30878640000000002</v>
      </c>
      <c r="AL105" s="21">
        <f>STDEV(G105:AH105)</f>
        <v>0.1139584118145152</v>
      </c>
      <c r="AN105" s="68">
        <v>0.22800000000000001</v>
      </c>
      <c r="AO105" s="48">
        <v>12590</v>
      </c>
    </row>
    <row r="106" spans="1:41" s="30" customFormat="1" x14ac:dyDescent="0.25">
      <c r="A106" s="155" t="s">
        <v>158</v>
      </c>
      <c r="B106" s="24"/>
      <c r="C106" s="25"/>
      <c r="D106" s="25"/>
      <c r="E106" s="19"/>
      <c r="F106" s="19"/>
      <c r="G106" s="20"/>
      <c r="H106" s="20"/>
      <c r="I106" s="20"/>
      <c r="J106" s="20"/>
      <c r="K106" s="20"/>
      <c r="L106" s="20"/>
      <c r="M106" s="20"/>
      <c r="N106" s="20">
        <v>2.0879200000000001E-2</v>
      </c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>
        <v>2.0046999999999999E-2</v>
      </c>
      <c r="Z106" s="20"/>
      <c r="AA106" s="20">
        <v>6.3003500000000004E-2</v>
      </c>
      <c r="AB106" s="20"/>
      <c r="AC106" s="20"/>
      <c r="AD106" s="20">
        <v>1.9201300000000001E-2</v>
      </c>
      <c r="AE106" s="20"/>
      <c r="AF106" s="20"/>
      <c r="AG106" s="20"/>
      <c r="AH106" s="20"/>
      <c r="AI106" s="20"/>
      <c r="AJ106" s="13"/>
      <c r="AN106" s="68"/>
      <c r="AO106" s="73"/>
    </row>
    <row r="107" spans="1:41" s="30" customFormat="1" x14ac:dyDescent="0.25">
      <c r="B107" s="24"/>
      <c r="C107" s="25"/>
      <c r="D107" s="25"/>
      <c r="E107" s="19"/>
      <c r="F107" s="19"/>
      <c r="G107" s="20"/>
      <c r="H107" s="20"/>
      <c r="I107" s="20"/>
      <c r="J107" s="20"/>
      <c r="K107" s="20"/>
      <c r="L107" s="20"/>
      <c r="M107" s="20"/>
      <c r="N107" s="20">
        <v>0.8944375</v>
      </c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>
        <v>0.84042589999999995</v>
      </c>
      <c r="Z107" s="20"/>
      <c r="AA107" s="20">
        <v>0.92252319999999999</v>
      </c>
      <c r="AB107" s="20"/>
      <c r="AC107" s="20"/>
      <c r="AD107" s="20">
        <v>0.79784829999999995</v>
      </c>
      <c r="AE107" s="20"/>
      <c r="AF107" s="20"/>
      <c r="AG107" s="20"/>
      <c r="AH107" s="20"/>
      <c r="AI107" s="20"/>
      <c r="AJ107" s="13"/>
      <c r="AN107" s="68"/>
      <c r="AO107" s="73"/>
    </row>
    <row r="108" spans="1:41" x14ac:dyDescent="0.25">
      <c r="A108" s="13" t="s">
        <v>46</v>
      </c>
      <c r="B108" s="17" t="s">
        <v>69</v>
      </c>
      <c r="C108" s="18" t="s">
        <v>59</v>
      </c>
      <c r="D108" s="18" t="s">
        <v>59</v>
      </c>
      <c r="E108" s="19"/>
      <c r="F108" s="19">
        <v>0.136124</v>
      </c>
      <c r="G108" s="20"/>
      <c r="H108" s="20"/>
      <c r="I108" s="20">
        <v>0.2358104</v>
      </c>
      <c r="J108" s="20"/>
      <c r="K108" s="20">
        <v>0.10678360000000001</v>
      </c>
      <c r="L108" s="20">
        <v>0.23007710000000001</v>
      </c>
      <c r="M108" s="20">
        <v>0.26673609999999998</v>
      </c>
      <c r="N108" s="20">
        <v>0.33038430000000002</v>
      </c>
      <c r="O108" s="20">
        <v>0.15723999999999999</v>
      </c>
      <c r="P108" s="20">
        <v>0.1838167</v>
      </c>
      <c r="Q108" s="20">
        <v>0.1131525</v>
      </c>
      <c r="R108" s="20">
        <v>0.36815910000000002</v>
      </c>
      <c r="S108" s="20">
        <v>0.36096060000000002</v>
      </c>
      <c r="T108" s="20">
        <v>0.19821169999999999</v>
      </c>
      <c r="U108" s="20">
        <v>0.14480760000000001</v>
      </c>
      <c r="V108" s="20"/>
      <c r="W108" s="20">
        <v>0.35758519999999999</v>
      </c>
      <c r="X108" s="20"/>
      <c r="Y108" s="20">
        <v>0.43177110000000002</v>
      </c>
      <c r="Z108" s="20">
        <v>0.14620649999999999</v>
      </c>
      <c r="AA108" s="20"/>
      <c r="AB108" s="20">
        <v>0.3121968</v>
      </c>
      <c r="AC108" s="20">
        <v>0.17580850000000001</v>
      </c>
      <c r="AD108" s="20"/>
      <c r="AE108" s="20">
        <v>0.44025550000000002</v>
      </c>
      <c r="AF108" s="20">
        <v>0.34192660000000002</v>
      </c>
      <c r="AG108" s="20">
        <v>0.31237029999999999</v>
      </c>
      <c r="AH108" s="20">
        <v>0.13467409999999999</v>
      </c>
      <c r="AI108" s="20"/>
      <c r="AJ108" s="21">
        <f>(reproductie!AH108-AVERAGE(reproductie!X108:AG108))/STDEV(reproductie!X108:AG108)</f>
        <v>0.28160985324447879</v>
      </c>
      <c r="AK108" s="21">
        <f>AVERAGE(G108:AH108)</f>
        <v>0.25471115714285714</v>
      </c>
      <c r="AL108" s="21">
        <f>STDEV(G108:AH108)</f>
        <v>0.10623488487115976</v>
      </c>
      <c r="AN108" s="80">
        <v>0.13600000000000001</v>
      </c>
      <c r="AO108" s="74" t="s">
        <v>19</v>
      </c>
    </row>
    <row r="109" spans="1:41" x14ac:dyDescent="0.25">
      <c r="A109" s="155" t="s">
        <v>121</v>
      </c>
      <c r="B109" s="27"/>
      <c r="C109" s="18"/>
      <c r="D109" s="18"/>
      <c r="E109" s="19"/>
      <c r="F109" s="19">
        <v>1.37187E-2</v>
      </c>
      <c r="G109" s="20"/>
      <c r="H109" s="20"/>
      <c r="I109" s="20">
        <v>3.7710100000000003E-2</v>
      </c>
      <c r="J109" s="20"/>
      <c r="K109" s="20">
        <v>1.1344999999999999E-2</v>
      </c>
      <c r="L109" s="20">
        <v>3.7715499999999999E-2</v>
      </c>
      <c r="M109" s="20">
        <v>6.4843600000000001E-2</v>
      </c>
      <c r="N109" s="20">
        <v>7.6722299999999993E-2</v>
      </c>
      <c r="O109" s="20">
        <v>2.87E-2</v>
      </c>
      <c r="P109" s="20">
        <v>3.2067699999999998E-2</v>
      </c>
      <c r="Q109" s="20">
        <v>1.20961E-2</v>
      </c>
      <c r="R109" s="20">
        <v>9.4575599999999996E-2</v>
      </c>
      <c r="S109" s="20">
        <v>7.7487799999999996E-2</v>
      </c>
      <c r="T109" s="20">
        <v>3.3863200000000003E-2</v>
      </c>
      <c r="U109" s="20">
        <v>1.4699800000000001E-2</v>
      </c>
      <c r="V109" s="20"/>
      <c r="W109" s="20">
        <v>6.3806199999999993E-2</v>
      </c>
      <c r="X109" s="20"/>
      <c r="Y109" s="20">
        <v>8.1246899999999997E-2</v>
      </c>
      <c r="Z109" s="20">
        <v>2.6982599999999999E-2</v>
      </c>
      <c r="AA109" s="20"/>
      <c r="AB109" s="20">
        <v>6.1976200000000002E-2</v>
      </c>
      <c r="AC109" s="20">
        <v>3.0916900000000001E-2</v>
      </c>
      <c r="AD109" s="20"/>
      <c r="AE109" s="20">
        <v>0.10901660000000001</v>
      </c>
      <c r="AF109" s="20">
        <v>7.5477699999999995E-2</v>
      </c>
      <c r="AG109" s="20">
        <v>7.6874399999999996E-2</v>
      </c>
      <c r="AH109" s="20">
        <v>1.35785E-2</v>
      </c>
      <c r="AI109" s="20"/>
      <c r="AJ109" s="30"/>
      <c r="AO109" s="74"/>
    </row>
    <row r="110" spans="1:41" x14ac:dyDescent="0.25">
      <c r="B110" s="27"/>
      <c r="C110" s="18"/>
      <c r="D110" s="18"/>
      <c r="E110" s="19"/>
      <c r="F110" s="19">
        <v>0.64094229999999996</v>
      </c>
      <c r="G110" s="20"/>
      <c r="H110" s="20"/>
      <c r="I110" s="20">
        <v>0.70843829999999997</v>
      </c>
      <c r="J110" s="20"/>
      <c r="K110" s="20">
        <v>0.55465980000000004</v>
      </c>
      <c r="L110" s="20">
        <v>0.69497609999999999</v>
      </c>
      <c r="M110" s="20">
        <v>0.65616350000000001</v>
      </c>
      <c r="N110" s="20">
        <v>0.74551659999999997</v>
      </c>
      <c r="O110" s="20">
        <v>0.54088809999999998</v>
      </c>
      <c r="P110" s="20">
        <v>0.60489700000000002</v>
      </c>
      <c r="Q110" s="20">
        <v>0.57073019999999997</v>
      </c>
      <c r="R110" s="20">
        <v>0.76472479999999998</v>
      </c>
      <c r="S110" s="20">
        <v>0.79159809999999997</v>
      </c>
      <c r="T110" s="20">
        <v>0.63551670000000005</v>
      </c>
      <c r="U110" s="20">
        <v>0.65774699999999997</v>
      </c>
      <c r="V110" s="20"/>
      <c r="W110" s="20">
        <v>0.81969029999999998</v>
      </c>
      <c r="X110" s="20"/>
      <c r="Y110" s="20">
        <v>0.86718170000000006</v>
      </c>
      <c r="Z110" s="20">
        <v>0.51396459999999999</v>
      </c>
      <c r="AA110" s="20"/>
      <c r="AB110" s="20">
        <v>0.75718110000000005</v>
      </c>
      <c r="AC110" s="20">
        <v>0.58783730000000001</v>
      </c>
      <c r="AD110" s="20"/>
      <c r="AE110" s="20">
        <v>0.83487440000000002</v>
      </c>
      <c r="AF110" s="20">
        <v>0.76781219999999994</v>
      </c>
      <c r="AG110" s="20">
        <v>0.71248239999999996</v>
      </c>
      <c r="AH110" s="20">
        <v>0.63763150000000002</v>
      </c>
      <c r="AI110" s="20"/>
      <c r="AJ110" s="30"/>
      <c r="AO110" s="74"/>
    </row>
    <row r="111" spans="1:41" x14ac:dyDescent="0.25">
      <c r="A111" s="13" t="s">
        <v>47</v>
      </c>
      <c r="B111" s="17" t="s">
        <v>69</v>
      </c>
      <c r="C111" s="18" t="s">
        <v>59</v>
      </c>
      <c r="D111" s="18" t="s">
        <v>60</v>
      </c>
      <c r="E111" s="19"/>
      <c r="F111" s="19"/>
      <c r="G111" s="20">
        <v>8.7636900000000004E-2</v>
      </c>
      <c r="H111" s="20">
        <v>0.1238359</v>
      </c>
      <c r="I111" s="20"/>
      <c r="J111" s="20">
        <v>0.1185517</v>
      </c>
      <c r="K111" s="20">
        <v>0.10192370000000001</v>
      </c>
      <c r="L111" s="20">
        <v>9.6624199999999993E-2</v>
      </c>
      <c r="M111" s="20">
        <v>0.11211210000000001</v>
      </c>
      <c r="N111" s="20">
        <v>0.13909050000000001</v>
      </c>
      <c r="O111" s="20">
        <v>6.8158499999999997E-2</v>
      </c>
      <c r="P111" s="20">
        <v>0.1295067</v>
      </c>
      <c r="Q111" s="20">
        <v>5.1492900000000001E-2</v>
      </c>
      <c r="R111" s="20">
        <v>6.7120399999999997E-2</v>
      </c>
      <c r="S111" s="20"/>
      <c r="T111" s="20"/>
      <c r="U111" s="20"/>
      <c r="V111" s="20"/>
      <c r="W111" s="20">
        <v>0.1221772</v>
      </c>
      <c r="X111" s="20">
        <v>0.1118217</v>
      </c>
      <c r="Y111" s="20">
        <v>5.3623999999999998E-2</v>
      </c>
      <c r="Z111" s="20">
        <v>7.4501200000000004E-2</v>
      </c>
      <c r="AA111" s="20">
        <v>0.13901859999999999</v>
      </c>
      <c r="AB111" s="20">
        <v>6.8526400000000001E-2</v>
      </c>
      <c r="AC111" s="20"/>
      <c r="AD111" s="29">
        <v>0.1225383</v>
      </c>
      <c r="AE111" s="29">
        <v>0.2376153</v>
      </c>
      <c r="AF111" s="29">
        <v>0.19143060000000001</v>
      </c>
      <c r="AG111" s="29"/>
      <c r="AH111" s="29">
        <v>0.10399170000000001</v>
      </c>
      <c r="AI111" s="20"/>
      <c r="AJ111" s="21" t="e">
        <f>(reproductie!AH111-AVERAGE(reproductie!X111:AG111))/STDEV(reproductie!X111:AG111)</f>
        <v>#DIV/0!</v>
      </c>
      <c r="AK111" s="21">
        <f>AVERAGE(G111:AH111)</f>
        <v>0.11053802380952382</v>
      </c>
      <c r="AL111" s="21">
        <f>STDEV(G111:AH111)</f>
        <v>4.4445747184808343E-2</v>
      </c>
      <c r="AN111" s="80">
        <v>0.47299999999999998</v>
      </c>
      <c r="AO111" s="74" t="s">
        <v>20</v>
      </c>
    </row>
    <row r="112" spans="1:41" x14ac:dyDescent="0.25">
      <c r="A112" s="155" t="s">
        <v>134</v>
      </c>
      <c r="B112" s="27"/>
      <c r="C112" s="18"/>
      <c r="D112" s="18"/>
      <c r="E112" s="19"/>
      <c r="F112" s="19"/>
      <c r="G112" s="20">
        <v>2.7020599999999999E-2</v>
      </c>
      <c r="H112" s="20">
        <v>4.4414599999999999E-2</v>
      </c>
      <c r="I112" s="20"/>
      <c r="J112" s="20">
        <v>5.1469500000000001E-2</v>
      </c>
      <c r="K112" s="20">
        <v>4.6796999999999998E-2</v>
      </c>
      <c r="L112" s="20">
        <v>3.89141E-2</v>
      </c>
      <c r="M112" s="20">
        <v>5.4643600000000001E-2</v>
      </c>
      <c r="N112" s="20">
        <v>6.0814300000000002E-2</v>
      </c>
      <c r="O112" s="20">
        <v>2.74183E-2</v>
      </c>
      <c r="P112" s="20">
        <v>6.5250900000000001E-2</v>
      </c>
      <c r="Q112" s="20">
        <v>1.25255E-2</v>
      </c>
      <c r="R112" s="20">
        <v>2.0925300000000001E-2</v>
      </c>
      <c r="S112" s="20"/>
      <c r="T112" s="20"/>
      <c r="U112" s="20"/>
      <c r="V112" s="20"/>
      <c r="W112" s="20">
        <v>3.7540400000000002E-2</v>
      </c>
      <c r="X112" s="20">
        <v>4.0550599999999999E-2</v>
      </c>
      <c r="Y112" s="20">
        <v>1.7140599999999999E-2</v>
      </c>
      <c r="Z112" s="20">
        <v>1.7931900000000001E-2</v>
      </c>
      <c r="AA112" s="20">
        <v>4.1888300000000003E-2</v>
      </c>
      <c r="AB112" s="20">
        <v>1.6930600000000001E-2</v>
      </c>
      <c r="AC112" s="20"/>
      <c r="AD112" s="29">
        <v>3.7725000000000002E-2</v>
      </c>
      <c r="AE112" s="29">
        <v>8.3260299999999995E-2</v>
      </c>
      <c r="AF112" s="29">
        <v>5.7290599999999997E-2</v>
      </c>
      <c r="AG112" s="29"/>
      <c r="AH112" s="29">
        <v>1.34339E-2</v>
      </c>
      <c r="AI112" s="20"/>
      <c r="AO112" s="74"/>
    </row>
    <row r="113" spans="1:41" x14ac:dyDescent="0.25">
      <c r="B113" s="27"/>
      <c r="C113" s="18"/>
      <c r="D113" s="18"/>
      <c r="E113" s="19"/>
      <c r="F113" s="19"/>
      <c r="G113" s="20">
        <v>0.2493824</v>
      </c>
      <c r="H113" s="20">
        <v>0.30060140000000002</v>
      </c>
      <c r="I113" s="20"/>
      <c r="J113" s="20">
        <v>0.25001909999999999</v>
      </c>
      <c r="K113" s="20">
        <v>0.20783070000000001</v>
      </c>
      <c r="L113" s="20">
        <v>0.22030089999999999</v>
      </c>
      <c r="M113" s="20">
        <v>0.2161981</v>
      </c>
      <c r="N113" s="20">
        <v>0.28729870000000002</v>
      </c>
      <c r="O113" s="20">
        <v>0.15950549999999999</v>
      </c>
      <c r="P113" s="20">
        <v>0.2407417</v>
      </c>
      <c r="Q113" s="20">
        <v>0.18854199999999999</v>
      </c>
      <c r="R113" s="20">
        <v>0.19498670000000001</v>
      </c>
      <c r="S113" s="20"/>
      <c r="T113" s="20"/>
      <c r="U113" s="20"/>
      <c r="V113" s="20"/>
      <c r="W113" s="20">
        <v>0.3318412</v>
      </c>
      <c r="X113" s="20">
        <v>0.27274779999999998</v>
      </c>
      <c r="Y113" s="20">
        <v>0.15547749999999999</v>
      </c>
      <c r="Z113" s="20">
        <v>0.26193129999999998</v>
      </c>
      <c r="AA113" s="20">
        <v>0.37356020000000001</v>
      </c>
      <c r="AB113" s="20">
        <v>0.2391143</v>
      </c>
      <c r="AC113" s="20"/>
      <c r="AD113" s="29">
        <v>0.332202</v>
      </c>
      <c r="AE113" s="29">
        <v>0.51680740000000003</v>
      </c>
      <c r="AF113" s="29">
        <v>0.479796</v>
      </c>
      <c r="AG113" s="29"/>
      <c r="AH113" s="29">
        <v>0.49729289999999998</v>
      </c>
      <c r="AI113" s="20"/>
      <c r="AO113" s="74"/>
    </row>
    <row r="114" spans="1:41" x14ac:dyDescent="0.25">
      <c r="A114" s="13" t="s">
        <v>75</v>
      </c>
      <c r="B114" s="17" t="s">
        <v>69</v>
      </c>
      <c r="C114" s="18" t="s">
        <v>59</v>
      </c>
      <c r="D114" s="18" t="s">
        <v>61</v>
      </c>
      <c r="E114" s="19"/>
      <c r="F114" s="19">
        <v>0.1330643</v>
      </c>
      <c r="G114" s="20"/>
      <c r="H114" s="20">
        <v>0.16132930000000001</v>
      </c>
      <c r="I114" s="20"/>
      <c r="J114" s="20">
        <v>0.2381394</v>
      </c>
      <c r="K114" s="20">
        <v>0.25832300000000002</v>
      </c>
      <c r="L114" s="20">
        <v>0.1254555</v>
      </c>
      <c r="M114" s="20">
        <v>5.5168099999999998E-2</v>
      </c>
      <c r="N114" s="20">
        <v>5.3966E-2</v>
      </c>
      <c r="O114" s="20"/>
      <c r="P114" s="20"/>
      <c r="Q114" s="20"/>
      <c r="R114" s="20">
        <v>0.1139222</v>
      </c>
      <c r="S114" s="20"/>
      <c r="T114" s="20">
        <v>9.7803600000000004E-2</v>
      </c>
      <c r="U114" s="20">
        <v>0.17277890000000001</v>
      </c>
      <c r="V114" s="20">
        <v>0.18155379999999999</v>
      </c>
      <c r="W114" s="20">
        <v>0.21482299999999999</v>
      </c>
      <c r="X114" s="20">
        <v>0.11831410000000001</v>
      </c>
      <c r="Y114" s="20">
        <v>9.55593E-2</v>
      </c>
      <c r="Z114" s="20">
        <v>0.1234642</v>
      </c>
      <c r="AA114" s="20">
        <v>0.37070059999999999</v>
      </c>
      <c r="AB114" s="20"/>
      <c r="AC114" s="29">
        <v>7.8915299999999994E-2</v>
      </c>
      <c r="AD114" s="20">
        <v>9.1930200000000004E-2</v>
      </c>
      <c r="AE114" s="20">
        <v>0.2039956</v>
      </c>
      <c r="AF114" s="20">
        <v>0.14452470000000001</v>
      </c>
      <c r="AG114" s="20">
        <v>0.15564220000000001</v>
      </c>
      <c r="AH114" s="20">
        <v>0.1299022</v>
      </c>
      <c r="AI114" s="20"/>
      <c r="AJ114" s="21">
        <f>(reproductie!AH114-AVERAGE(reproductie!X114:AG114))/STDEV(reproductie!X114:AG114)</f>
        <v>-0.67141643622757907</v>
      </c>
      <c r="AK114" s="21">
        <f>AVERAGE(G114:AH114)</f>
        <v>0.15172434285714284</v>
      </c>
      <c r="AL114" s="21">
        <f>STDEV(G114:AH114)</f>
        <v>7.5271538068067731E-2</v>
      </c>
      <c r="AN114" s="80">
        <v>0.39700000000000002</v>
      </c>
      <c r="AO114" s="77">
        <v>14870</v>
      </c>
    </row>
    <row r="115" spans="1:41" x14ac:dyDescent="0.25">
      <c r="A115" s="155" t="s">
        <v>125</v>
      </c>
      <c r="B115" s="27"/>
      <c r="C115" s="18"/>
      <c r="D115" s="18"/>
      <c r="E115" s="19"/>
      <c r="F115" s="19">
        <v>1.55319E-2</v>
      </c>
      <c r="G115" s="20"/>
      <c r="H115" s="20">
        <v>3.5553500000000002E-2</v>
      </c>
      <c r="I115" s="20"/>
      <c r="J115" s="20">
        <v>6.8110799999999999E-2</v>
      </c>
      <c r="K115" s="20">
        <v>8.5323200000000002E-2</v>
      </c>
      <c r="L115" s="20">
        <v>1.54234E-2</v>
      </c>
      <c r="M115" s="20">
        <v>7.2402999999999999E-3</v>
      </c>
      <c r="N115" s="20">
        <v>7.0844000000000002E-3</v>
      </c>
      <c r="O115" s="20"/>
      <c r="P115" s="20"/>
      <c r="Q115" s="20"/>
      <c r="R115" s="20">
        <v>3.4315900000000003E-2</v>
      </c>
      <c r="S115" s="20"/>
      <c r="T115" s="20">
        <v>2.2477799999999999E-2</v>
      </c>
      <c r="U115" s="20">
        <v>5.0602800000000003E-2</v>
      </c>
      <c r="V115" s="20">
        <v>6.1876599999999997E-2</v>
      </c>
      <c r="W115" s="20">
        <v>7.3043399999999994E-2</v>
      </c>
      <c r="X115" s="20">
        <v>2.74942E-2</v>
      </c>
      <c r="Y115" s="20">
        <v>2.85499E-2</v>
      </c>
      <c r="Z115" s="20">
        <v>4.3015499999999998E-2</v>
      </c>
      <c r="AA115" s="20">
        <v>0.1293755</v>
      </c>
      <c r="AB115" s="20"/>
      <c r="AC115" s="29">
        <v>2.4155699999999999E-2</v>
      </c>
      <c r="AD115" s="20">
        <v>2.7823500000000001E-2</v>
      </c>
      <c r="AE115" s="20">
        <v>9.4609600000000002E-2</v>
      </c>
      <c r="AF115" s="20">
        <v>5.03346E-2</v>
      </c>
      <c r="AG115" s="20">
        <v>6.4511100000000002E-2</v>
      </c>
      <c r="AH115" s="20">
        <v>3.81465E-2</v>
      </c>
      <c r="AI115" s="20"/>
      <c r="AO115" s="74"/>
    </row>
    <row r="116" spans="1:41" x14ac:dyDescent="0.25">
      <c r="B116" s="27"/>
      <c r="C116" s="18"/>
      <c r="D116" s="18"/>
      <c r="E116" s="19"/>
      <c r="F116" s="19">
        <v>0.59891289999999997</v>
      </c>
      <c r="G116" s="20"/>
      <c r="H116" s="20">
        <v>0.50094360000000004</v>
      </c>
      <c r="I116" s="20"/>
      <c r="J116" s="20">
        <v>0.57206049999999997</v>
      </c>
      <c r="K116" s="20">
        <v>0.56530460000000005</v>
      </c>
      <c r="L116" s="20">
        <v>0.56778600000000001</v>
      </c>
      <c r="M116" s="20">
        <v>0.3185539</v>
      </c>
      <c r="N116" s="20">
        <v>0.31322050000000001</v>
      </c>
      <c r="O116" s="20"/>
      <c r="P116" s="20"/>
      <c r="Q116" s="20"/>
      <c r="R116" s="20">
        <v>0.31748609999999999</v>
      </c>
      <c r="S116" s="20"/>
      <c r="T116" s="20">
        <v>0.33821689999999999</v>
      </c>
      <c r="U116" s="20">
        <v>0.45009209999999999</v>
      </c>
      <c r="V116" s="20">
        <v>0.4272765</v>
      </c>
      <c r="W116" s="20">
        <v>0.48716890000000002</v>
      </c>
      <c r="X116" s="20">
        <v>0.38910319999999998</v>
      </c>
      <c r="Y116" s="20">
        <v>0.27527879999999999</v>
      </c>
      <c r="Z116" s="20">
        <v>0.30622539999999998</v>
      </c>
      <c r="AA116" s="20">
        <v>0.70016149999999999</v>
      </c>
      <c r="AB116" s="20"/>
      <c r="AC116" s="29">
        <v>0.22871649999999999</v>
      </c>
      <c r="AD116" s="20">
        <v>0.26368019999999998</v>
      </c>
      <c r="AE116" s="20">
        <v>0.38594109999999998</v>
      </c>
      <c r="AF116" s="20">
        <v>0.35000999999999999</v>
      </c>
      <c r="AG116" s="20">
        <v>0.33008490000000001</v>
      </c>
      <c r="AH116" s="20">
        <v>0.35980309999999999</v>
      </c>
      <c r="AI116" s="20"/>
      <c r="AO116" s="74"/>
    </row>
    <row r="117" spans="1:41" x14ac:dyDescent="0.25">
      <c r="A117" s="31" t="s">
        <v>76</v>
      </c>
      <c r="B117" s="17" t="s">
        <v>86</v>
      </c>
      <c r="C117" s="18" t="s">
        <v>59</v>
      </c>
      <c r="D117" s="18"/>
      <c r="E117" s="39"/>
      <c r="F117" s="43"/>
      <c r="G117" s="13"/>
      <c r="I117" s="13">
        <v>0.1496372</v>
      </c>
      <c r="J117" s="20">
        <v>0.1171808</v>
      </c>
      <c r="U117" s="13">
        <v>0.11659070000000001</v>
      </c>
      <c r="V117" s="13">
        <v>0.36337219999999998</v>
      </c>
      <c r="X117" s="13">
        <v>0.1914169</v>
      </c>
      <c r="Y117" s="13">
        <v>7.5484999999999997E-2</v>
      </c>
      <c r="AB117" s="13">
        <v>0.3778668</v>
      </c>
      <c r="AC117" s="14">
        <v>0.33075710000000003</v>
      </c>
      <c r="AD117" s="13">
        <v>0.30139860000000002</v>
      </c>
      <c r="AF117" s="13">
        <v>0.1359495</v>
      </c>
      <c r="AG117" s="13">
        <v>0.28313080000000002</v>
      </c>
      <c r="AJ117" s="21" t="e">
        <f>(reproductie!AH117-AVERAGE(reproductie!X117:AG117))/STDEV(reproductie!X117:AG117)</f>
        <v>#DIV/0!</v>
      </c>
      <c r="AK117" s="21">
        <f>AVERAGE(G117:AH117)</f>
        <v>0.22207141818181819</v>
      </c>
      <c r="AL117" s="21">
        <f>STDEV(G117:AH117)</f>
        <v>0.11103645400488811</v>
      </c>
      <c r="AN117" s="80">
        <v>0.14199999999999999</v>
      </c>
      <c r="AO117" s="77">
        <v>15910</v>
      </c>
    </row>
    <row r="118" spans="1:41" x14ac:dyDescent="0.25">
      <c r="A118" s="155" t="s">
        <v>135</v>
      </c>
      <c r="B118" s="27"/>
      <c r="C118" s="18"/>
      <c r="D118" s="18"/>
      <c r="E118" s="39"/>
      <c r="F118" s="43"/>
      <c r="G118" s="13"/>
      <c r="I118" s="13">
        <v>1.9195199999999999E-2</v>
      </c>
      <c r="J118" s="20">
        <v>9.2601000000000003E-3</v>
      </c>
      <c r="U118" s="13">
        <v>9.3922999999999993E-3</v>
      </c>
      <c r="V118" s="13">
        <v>3.7314600000000003E-2</v>
      </c>
      <c r="X118" s="13">
        <v>1.3147799999999999E-2</v>
      </c>
      <c r="Y118" s="13">
        <v>1.1274299999999999E-2</v>
      </c>
      <c r="AB118" s="13">
        <v>1.5238099999999999E-2</v>
      </c>
      <c r="AC118" s="14">
        <v>4.42315E-2</v>
      </c>
      <c r="AD118" s="13">
        <v>4.2969300000000002E-2</v>
      </c>
      <c r="AF118" s="13">
        <v>1.0382799999999999E-2</v>
      </c>
      <c r="AG118" s="13">
        <v>1.50011E-2</v>
      </c>
      <c r="AO118" s="74"/>
    </row>
    <row r="119" spans="1:41" x14ac:dyDescent="0.25">
      <c r="B119" s="27"/>
      <c r="C119" s="18"/>
      <c r="D119" s="18"/>
      <c r="E119" s="39"/>
      <c r="F119" s="43"/>
      <c r="G119" s="13"/>
      <c r="I119" s="13">
        <v>0.61273359999999999</v>
      </c>
      <c r="J119" s="20">
        <v>0.65338059999999998</v>
      </c>
      <c r="U119" s="13">
        <v>0.64752750000000003</v>
      </c>
      <c r="V119" s="13">
        <v>0.89367359999999996</v>
      </c>
      <c r="X119" s="13">
        <v>0.8079286</v>
      </c>
      <c r="Y119" s="13">
        <v>0.36893769999999998</v>
      </c>
      <c r="AB119" s="13">
        <v>0.95974289999999995</v>
      </c>
      <c r="AC119" s="14">
        <v>0.84071439999999997</v>
      </c>
      <c r="AD119" s="13">
        <v>0.80566059999999995</v>
      </c>
      <c r="AF119" s="13">
        <v>0.70234129999999995</v>
      </c>
      <c r="AG119" s="13">
        <v>0.91105199999999997</v>
      </c>
      <c r="AO119" s="74"/>
    </row>
    <row r="120" spans="1:41" s="30" customFormat="1" x14ac:dyDescent="0.25">
      <c r="A120" s="13" t="s">
        <v>50</v>
      </c>
      <c r="B120" s="17" t="s">
        <v>69</v>
      </c>
      <c r="C120" s="18" t="s">
        <v>59</v>
      </c>
      <c r="D120" s="18" t="s">
        <v>59</v>
      </c>
      <c r="E120" s="19"/>
      <c r="F120" s="19"/>
      <c r="G120" s="20">
        <v>0.15675900000000001</v>
      </c>
      <c r="H120" s="20"/>
      <c r="I120" s="20"/>
      <c r="J120" s="20"/>
      <c r="K120" s="20"/>
      <c r="L120" s="20"/>
      <c r="M120" s="20"/>
      <c r="N120" s="20"/>
      <c r="O120" s="20">
        <v>6.3880400000000004E-2</v>
      </c>
      <c r="P120" s="20">
        <v>0.20387649999999999</v>
      </c>
      <c r="Q120" s="20"/>
      <c r="R120" s="20">
        <v>6.9903099999999996E-2</v>
      </c>
      <c r="T120" s="20">
        <v>6.8196000000000007E-2</v>
      </c>
      <c r="U120" s="20"/>
      <c r="V120" s="20"/>
      <c r="W120" s="20"/>
      <c r="X120" s="20"/>
      <c r="Y120" s="20"/>
      <c r="Z120" s="20"/>
      <c r="AA120" s="20"/>
      <c r="AB120" s="20"/>
      <c r="AC120" s="20"/>
      <c r="AD120" s="20"/>
      <c r="AE120" s="20"/>
      <c r="AF120" s="20"/>
      <c r="AG120" s="20"/>
      <c r="AH120" s="20"/>
      <c r="AI120" s="20"/>
      <c r="AJ120" s="21">
        <f>(reproductie!AH120-AVERAGE(reproductie!X120:AG120))/STDEV(reproductie!X120:AG120)</f>
        <v>-0.46697126627913765</v>
      </c>
      <c r="AK120" s="21">
        <f>AVERAGE(G120:AH120)</f>
        <v>0.112523</v>
      </c>
      <c r="AL120" s="21">
        <f>STDEV(G120:AH120)</f>
        <v>6.4128244553433703E-2</v>
      </c>
      <c r="AN120" s="68"/>
      <c r="AO120" s="74" t="s">
        <v>23</v>
      </c>
    </row>
    <row r="121" spans="1:41" s="30" customFormat="1" x14ac:dyDescent="0.25">
      <c r="A121" s="155" t="s">
        <v>136</v>
      </c>
      <c r="B121" s="27"/>
      <c r="C121" s="18"/>
      <c r="D121" s="18"/>
      <c r="E121" s="19"/>
      <c r="F121" s="19"/>
      <c r="G121" s="20">
        <v>2.6177200000000001E-2</v>
      </c>
      <c r="H121" s="20"/>
      <c r="I121" s="20"/>
      <c r="J121" s="20"/>
      <c r="K121" s="20"/>
      <c r="L121" s="20"/>
      <c r="M121" s="20"/>
      <c r="N121" s="20"/>
      <c r="O121" s="20">
        <v>1.38858E-2</v>
      </c>
      <c r="P121" s="20">
        <v>4.3988899999999997E-2</v>
      </c>
      <c r="Q121" s="20"/>
      <c r="R121" s="20">
        <v>1.7827300000000001E-2</v>
      </c>
      <c r="T121" s="20">
        <v>1.26406E-2</v>
      </c>
      <c r="U121" s="20"/>
      <c r="V121" s="20"/>
      <c r="W121" s="20"/>
      <c r="X121" s="20"/>
      <c r="Y121" s="20"/>
      <c r="Z121" s="20"/>
      <c r="AA121" s="20"/>
      <c r="AB121" s="20"/>
      <c r="AC121" s="20"/>
      <c r="AD121" s="20"/>
      <c r="AE121" s="20"/>
      <c r="AF121" s="20"/>
      <c r="AG121" s="20"/>
      <c r="AH121" s="20"/>
      <c r="AI121" s="20"/>
      <c r="AJ121" s="13"/>
      <c r="AN121" s="68"/>
      <c r="AO121" s="74"/>
    </row>
    <row r="122" spans="1:41" s="30" customFormat="1" x14ac:dyDescent="0.25">
      <c r="A122" s="13"/>
      <c r="B122" s="27"/>
      <c r="C122" s="18"/>
      <c r="D122" s="18"/>
      <c r="E122" s="19"/>
      <c r="F122" s="19"/>
      <c r="G122" s="20">
        <v>0.56248469999999995</v>
      </c>
      <c r="H122" s="20"/>
      <c r="I122" s="20"/>
      <c r="J122" s="20"/>
      <c r="K122" s="20"/>
      <c r="L122" s="20"/>
      <c r="M122" s="20"/>
      <c r="N122" s="20"/>
      <c r="O122" s="20">
        <v>0.24851300000000001</v>
      </c>
      <c r="P122" s="20">
        <v>0.58767270000000005</v>
      </c>
      <c r="Q122" s="20"/>
      <c r="R122" s="20">
        <v>0.23733989999999999</v>
      </c>
      <c r="T122" s="20">
        <v>0.29497259999999997</v>
      </c>
      <c r="U122" s="20"/>
      <c r="V122" s="20"/>
      <c r="W122" s="20"/>
      <c r="X122" s="20"/>
      <c r="Y122" s="20"/>
      <c r="Z122" s="20"/>
      <c r="AA122" s="20"/>
      <c r="AB122" s="20"/>
      <c r="AC122" s="20"/>
      <c r="AD122" s="20"/>
      <c r="AE122" s="20"/>
      <c r="AF122" s="20"/>
      <c r="AG122" s="20"/>
      <c r="AH122" s="20"/>
      <c r="AI122" s="20"/>
      <c r="AJ122" s="13"/>
      <c r="AN122" s="68"/>
      <c r="AO122" s="74"/>
    </row>
    <row r="123" spans="1:41" s="37" customFormat="1" x14ac:dyDescent="0.25">
      <c r="A123" s="37" t="s">
        <v>52</v>
      </c>
      <c r="B123" s="34" t="s">
        <v>69</v>
      </c>
      <c r="C123" s="35" t="s">
        <v>58</v>
      </c>
      <c r="D123" s="35" t="s">
        <v>59</v>
      </c>
      <c r="E123" s="19"/>
      <c r="F123" s="39"/>
      <c r="G123" s="38"/>
      <c r="H123" s="38"/>
      <c r="I123" s="38"/>
      <c r="J123" s="38"/>
      <c r="K123" s="38"/>
      <c r="L123" s="38"/>
      <c r="M123" s="38"/>
      <c r="N123" s="38"/>
      <c r="O123" s="38"/>
      <c r="P123" s="38"/>
      <c r="Q123" s="38"/>
      <c r="R123" s="38"/>
      <c r="S123" s="38"/>
      <c r="T123" s="38"/>
      <c r="U123" s="38"/>
      <c r="V123" s="38"/>
      <c r="W123" s="38"/>
      <c r="X123" s="38"/>
      <c r="Y123" s="38"/>
      <c r="Z123" s="38"/>
      <c r="AA123" s="38"/>
      <c r="AB123" s="38"/>
      <c r="AC123" s="38"/>
      <c r="AD123" s="38"/>
      <c r="AE123" s="38"/>
      <c r="AF123" s="38"/>
      <c r="AG123" s="38"/>
      <c r="AH123" s="38"/>
      <c r="AI123" s="38"/>
      <c r="AJ123" s="21">
        <f>(reproductie!AH123-AVERAGE(reproductie!X123:AG123))/STDEV(reproductie!X123:AG123)</f>
        <v>-0.65459702423397648</v>
      </c>
      <c r="AK123" s="21" t="e">
        <f>AVERAGE(G123:AH123)</f>
        <v>#DIV/0!</v>
      </c>
      <c r="AL123" s="21" t="e">
        <f>STDEV(G123:AH123)</f>
        <v>#DIV/0!</v>
      </c>
      <c r="AN123" s="69">
        <v>8.3000000000000004E-2</v>
      </c>
      <c r="AO123" s="72" t="s">
        <v>25</v>
      </c>
    </row>
    <row r="124" spans="1:41" x14ac:dyDescent="0.25">
      <c r="A124" s="155" t="s">
        <v>124</v>
      </c>
      <c r="B124" s="24"/>
      <c r="C124" s="25"/>
      <c r="D124" s="25"/>
      <c r="E124" s="19"/>
      <c r="F124" s="39"/>
      <c r="G124" s="26"/>
      <c r="H124" s="26"/>
      <c r="I124" s="26"/>
      <c r="J124" s="26"/>
      <c r="K124" s="26"/>
      <c r="L124" s="26"/>
      <c r="M124" s="26"/>
      <c r="N124" s="26"/>
      <c r="O124" s="26"/>
      <c r="P124" s="26"/>
      <c r="Q124" s="26"/>
      <c r="R124" s="26"/>
      <c r="S124" s="26"/>
      <c r="T124" s="26"/>
      <c r="U124" s="26"/>
      <c r="V124" s="26"/>
      <c r="W124" s="26"/>
      <c r="X124" s="26"/>
      <c r="Y124" s="26"/>
      <c r="Z124" s="26"/>
      <c r="AA124" s="26"/>
      <c r="AB124" s="26"/>
      <c r="AC124" s="26"/>
      <c r="AD124" s="26"/>
      <c r="AE124" s="26"/>
      <c r="AF124" s="26"/>
      <c r="AG124" s="26"/>
      <c r="AH124" s="26"/>
      <c r="AI124" s="26"/>
      <c r="AO124" s="73"/>
    </row>
    <row r="125" spans="1:41" x14ac:dyDescent="0.25">
      <c r="A125" s="30"/>
      <c r="B125" s="24"/>
      <c r="C125" s="25"/>
      <c r="D125" s="25"/>
      <c r="E125" s="19"/>
      <c r="F125" s="39"/>
      <c r="G125" s="26"/>
      <c r="H125" s="26"/>
      <c r="I125" s="26"/>
      <c r="J125" s="26"/>
      <c r="K125" s="26"/>
      <c r="L125" s="26"/>
      <c r="M125" s="26"/>
      <c r="N125" s="26"/>
      <c r="O125" s="26"/>
      <c r="P125" s="26"/>
      <c r="Q125" s="26"/>
      <c r="R125" s="26"/>
      <c r="S125" s="26"/>
      <c r="T125" s="26"/>
      <c r="U125" s="26"/>
      <c r="V125" s="26"/>
      <c r="W125" s="26"/>
      <c r="X125" s="26"/>
      <c r="Y125" s="26"/>
      <c r="Z125" s="26"/>
      <c r="AA125" s="26"/>
      <c r="AB125" s="26"/>
      <c r="AC125" s="26"/>
      <c r="AD125" s="26"/>
      <c r="AE125" s="26"/>
      <c r="AF125" s="26"/>
      <c r="AG125" s="26"/>
      <c r="AH125" s="26"/>
      <c r="AI125" s="26"/>
      <c r="AO125" s="73"/>
    </row>
    <row r="126" spans="1:41" s="37" customFormat="1" x14ac:dyDescent="0.25">
      <c r="A126" s="37" t="s">
        <v>53</v>
      </c>
      <c r="B126" s="34" t="s">
        <v>69</v>
      </c>
      <c r="C126" s="35" t="s">
        <v>58</v>
      </c>
      <c r="D126" s="35" t="s">
        <v>59</v>
      </c>
      <c r="E126" s="19"/>
      <c r="F126" s="19"/>
      <c r="G126" s="20"/>
      <c r="H126" s="20"/>
      <c r="I126" s="20">
        <v>0.1075507</v>
      </c>
      <c r="J126" s="20"/>
      <c r="K126" s="20"/>
      <c r="L126" s="20"/>
      <c r="M126" s="20"/>
      <c r="N126" s="20"/>
      <c r="O126" s="20"/>
      <c r="P126" s="20"/>
      <c r="Q126" s="20"/>
      <c r="R126" s="20"/>
      <c r="S126" s="38"/>
      <c r="T126" s="38">
        <v>0.14903930000000001</v>
      </c>
      <c r="U126" s="38"/>
      <c r="V126" s="38"/>
      <c r="W126" s="38">
        <v>9.7675600000000001E-2</v>
      </c>
      <c r="X126" s="38"/>
      <c r="Y126" s="38">
        <v>0.1840957</v>
      </c>
      <c r="Z126" s="38">
        <v>0.20588970000000001</v>
      </c>
      <c r="AA126" s="38">
        <v>9.0990299999999996E-2</v>
      </c>
      <c r="AB126" s="38"/>
      <c r="AC126" s="38"/>
      <c r="AD126" s="38"/>
      <c r="AE126" s="38"/>
      <c r="AF126" s="38"/>
      <c r="AG126" s="38"/>
      <c r="AH126" s="38"/>
      <c r="AI126" s="38"/>
      <c r="AJ126" s="21">
        <f>(reproductie!AH126-AVERAGE(reproductie!X126:AG126))/STDEV(reproductie!X126:AG126)</f>
        <v>-1.4985059338881828</v>
      </c>
      <c r="AK126" s="21">
        <f>AVERAGE(G126:AH126)</f>
        <v>0.13920688333333334</v>
      </c>
      <c r="AL126" s="21">
        <f>STDEV(G126:AH126)</f>
        <v>4.8187302611223948E-2</v>
      </c>
      <c r="AN126" s="69">
        <v>0.02</v>
      </c>
      <c r="AO126" s="72" t="s">
        <v>26</v>
      </c>
    </row>
    <row r="127" spans="1:41" x14ac:dyDescent="0.25">
      <c r="A127" s="155" t="s">
        <v>122</v>
      </c>
      <c r="B127" s="27"/>
      <c r="C127" s="18"/>
      <c r="D127" s="18"/>
      <c r="E127" s="19"/>
      <c r="F127" s="19"/>
      <c r="G127" s="20"/>
      <c r="H127" s="20"/>
      <c r="I127" s="20">
        <v>3.9706999999999998E-3</v>
      </c>
      <c r="J127" s="20"/>
      <c r="K127" s="20"/>
      <c r="L127" s="20"/>
      <c r="M127" s="20"/>
      <c r="N127" s="20"/>
      <c r="O127" s="20"/>
      <c r="P127" s="20"/>
      <c r="Q127" s="20"/>
      <c r="R127" s="20"/>
      <c r="S127" s="26"/>
      <c r="T127" s="26">
        <v>4.8412000000000004E-3</v>
      </c>
      <c r="U127" s="26"/>
      <c r="V127" s="26"/>
      <c r="W127" s="26">
        <v>3.9928000000000003E-3</v>
      </c>
      <c r="X127" s="26"/>
      <c r="Y127" s="26">
        <v>1.07438E-2</v>
      </c>
      <c r="Z127" s="26">
        <v>1.02462E-2</v>
      </c>
      <c r="AA127" s="26">
        <v>3.7526999999999999E-3</v>
      </c>
      <c r="AB127" s="26"/>
      <c r="AC127" s="26"/>
      <c r="AD127" s="26"/>
      <c r="AE127" s="26"/>
      <c r="AF127" s="26"/>
      <c r="AG127" s="26"/>
      <c r="AH127" s="26"/>
      <c r="AI127" s="26"/>
      <c r="AJ127" s="30"/>
      <c r="AO127" s="74"/>
    </row>
    <row r="128" spans="1:41" x14ac:dyDescent="0.25">
      <c r="B128" s="27"/>
      <c r="C128" s="18"/>
      <c r="D128" s="18"/>
      <c r="E128" s="19"/>
      <c r="F128" s="19"/>
      <c r="G128" s="20"/>
      <c r="H128" s="20"/>
      <c r="I128" s="20">
        <v>0.78462540000000003</v>
      </c>
      <c r="J128" s="20"/>
      <c r="K128" s="20"/>
      <c r="L128" s="20"/>
      <c r="M128" s="20"/>
      <c r="N128" s="20"/>
      <c r="O128" s="20"/>
      <c r="P128" s="20"/>
      <c r="Q128" s="20"/>
      <c r="R128" s="20"/>
      <c r="S128" s="26"/>
      <c r="T128" s="26">
        <v>0.86311740000000003</v>
      </c>
      <c r="U128" s="26"/>
      <c r="V128" s="26"/>
      <c r="W128" s="29">
        <v>0.74509219999999998</v>
      </c>
      <c r="X128" s="29"/>
      <c r="Y128" s="29">
        <v>0.82418250000000004</v>
      </c>
      <c r="Z128" s="29">
        <v>0.86654909999999996</v>
      </c>
      <c r="AA128" s="29">
        <v>0.72677380000000003</v>
      </c>
      <c r="AB128" s="29"/>
      <c r="AC128" s="29"/>
      <c r="AD128" s="29"/>
      <c r="AE128" s="29"/>
      <c r="AF128" s="26"/>
      <c r="AG128" s="26"/>
      <c r="AH128" s="26"/>
      <c r="AI128" s="26"/>
      <c r="AJ128" s="30"/>
      <c r="AO128" s="74"/>
    </row>
    <row r="129" spans="1:41" s="43" customFormat="1" x14ac:dyDescent="0.25">
      <c r="A129" s="45" t="s">
        <v>77</v>
      </c>
      <c r="B129" s="46" t="s">
        <v>86</v>
      </c>
      <c r="C129" s="47" t="s">
        <v>59</v>
      </c>
      <c r="D129" s="47" t="s">
        <v>61</v>
      </c>
      <c r="E129" s="39"/>
      <c r="F129" s="19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0"/>
      <c r="W129" s="20"/>
      <c r="X129" s="20"/>
      <c r="Y129" s="20"/>
      <c r="Z129" s="20">
        <v>0.35374810000000001</v>
      </c>
      <c r="AA129" s="20"/>
      <c r="AB129" s="20"/>
      <c r="AC129" s="20"/>
      <c r="AD129" s="20"/>
      <c r="AE129" s="20"/>
      <c r="AF129" s="20"/>
      <c r="AG129" s="20"/>
      <c r="AH129" s="20"/>
      <c r="AI129" s="20"/>
      <c r="AJ129" s="21">
        <f>(reproductie!AH129-AVERAGE(reproductie!X129:AG129))/STDEV(reproductie!X129:AG129)</f>
        <v>-0.58912734267144784</v>
      </c>
      <c r="AK129" s="21">
        <f>AVERAGE(G129:AH129)</f>
        <v>0.35374810000000001</v>
      </c>
      <c r="AL129" s="21" t="e">
        <f>STDEV(G129:AH129)</f>
        <v>#DIV/0!</v>
      </c>
      <c r="AN129" s="80">
        <v>0.112</v>
      </c>
      <c r="AO129" s="48">
        <v>17100</v>
      </c>
    </row>
    <row r="130" spans="1:41" s="43" customFormat="1" x14ac:dyDescent="0.25">
      <c r="A130" s="155" t="s">
        <v>123</v>
      </c>
      <c r="B130" s="49"/>
      <c r="C130" s="50"/>
      <c r="D130" s="50"/>
      <c r="E130" s="39"/>
      <c r="F130" s="19"/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20"/>
      <c r="U130" s="20"/>
      <c r="V130" s="20"/>
      <c r="W130" s="20"/>
      <c r="X130" s="20"/>
      <c r="Y130" s="20"/>
      <c r="Z130" s="20">
        <v>2.12923E-2</v>
      </c>
      <c r="AA130" s="20"/>
      <c r="AB130" s="20"/>
      <c r="AC130" s="20"/>
      <c r="AD130" s="20"/>
      <c r="AE130" s="20"/>
      <c r="AF130" s="20"/>
      <c r="AG130" s="20"/>
      <c r="AH130" s="20"/>
      <c r="AI130" s="20"/>
      <c r="AJ130" s="13"/>
      <c r="AN130" s="71"/>
      <c r="AO130" s="78"/>
    </row>
    <row r="131" spans="1:41" s="43" customFormat="1" x14ac:dyDescent="0.25">
      <c r="B131" s="49"/>
      <c r="C131" s="50"/>
      <c r="D131" s="50"/>
      <c r="E131" s="39"/>
      <c r="F131" s="19"/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20"/>
      <c r="T131" s="20"/>
      <c r="U131" s="20"/>
      <c r="V131" s="20"/>
      <c r="W131" s="20"/>
      <c r="X131" s="20"/>
      <c r="Y131" s="20"/>
      <c r="Z131" s="20">
        <v>0.932307</v>
      </c>
      <c r="AA131" s="20"/>
      <c r="AB131" s="20"/>
      <c r="AC131" s="20"/>
      <c r="AD131" s="20"/>
      <c r="AE131" s="20"/>
      <c r="AF131" s="20"/>
      <c r="AG131" s="20"/>
      <c r="AH131" s="20"/>
      <c r="AI131" s="20"/>
      <c r="AJ131" s="13"/>
      <c r="AN131" s="71"/>
      <c r="AO131" s="78"/>
    </row>
    <row r="132" spans="1:41" x14ac:dyDescent="0.25">
      <c r="F132" s="43"/>
      <c r="G132" s="13"/>
      <c r="H132" s="37"/>
      <c r="I132" s="37"/>
      <c r="J132" s="37"/>
      <c r="AJ132" s="21">
        <f>(reproductie!AH132-AVERAGE(reproductie!X132:AG132))/STDEV(reproductie!X132:AG132)</f>
        <v>-1.2723123404900838</v>
      </c>
    </row>
    <row r="133" spans="1:41" x14ac:dyDescent="0.25">
      <c r="F133" s="43"/>
      <c r="G133" s="13"/>
      <c r="H133" s="37"/>
      <c r="I133" s="37"/>
      <c r="J133" s="37"/>
    </row>
    <row r="134" spans="1:41" x14ac:dyDescent="0.25">
      <c r="F134" s="43"/>
      <c r="G134" s="13"/>
      <c r="H134" s="37"/>
      <c r="I134" s="37"/>
      <c r="J134" s="37"/>
    </row>
    <row r="135" spans="1:41" x14ac:dyDescent="0.25">
      <c r="F135" s="43"/>
      <c r="G135" s="13"/>
      <c r="H135" s="37"/>
      <c r="I135" s="37"/>
      <c r="J135" s="37"/>
      <c r="AJ135" s="21">
        <f>(reproductie!AH135-AVERAGE(reproductie!X135:AG135))/STDEV(reproductie!X135:AG135)</f>
        <v>-1.6318978256230992</v>
      </c>
    </row>
    <row r="136" spans="1:41" x14ac:dyDescent="0.25">
      <c r="F136" s="43"/>
      <c r="G136" s="13"/>
      <c r="H136" s="37"/>
      <c r="I136" s="37"/>
      <c r="J136" s="37"/>
    </row>
    <row r="137" spans="1:41" x14ac:dyDescent="0.25">
      <c r="F137" s="43"/>
      <c r="G137" s="13"/>
      <c r="H137" s="37"/>
      <c r="I137" s="37"/>
      <c r="J137" s="37"/>
    </row>
    <row r="138" spans="1:41" x14ac:dyDescent="0.25">
      <c r="F138" s="43"/>
      <c r="G138" s="13"/>
      <c r="H138" s="37"/>
      <c r="I138" s="37"/>
      <c r="J138" s="37"/>
    </row>
    <row r="139" spans="1:41" x14ac:dyDescent="0.25">
      <c r="G139" s="13"/>
      <c r="H139" s="37"/>
      <c r="I139" s="37"/>
      <c r="J139" s="37"/>
    </row>
  </sheetData>
  <phoneticPr fontId="4" type="noConversion"/>
  <conditionalFormatting sqref="AF3:AH89 G3:AE104 AF93:AH131 G105:AC119 AD105:AE131 G120:R122 T120:AC122 G123:AC131">
    <cfRule type="cellIs" dxfId="91" priority="91" operator="greaterThan">
      <formula>0.95</formula>
    </cfRule>
    <cfRule type="cellIs" dxfId="90" priority="92" operator="lessThan">
      <formula>0.05</formula>
    </cfRule>
  </conditionalFormatting>
  <conditionalFormatting sqref="AJ3">
    <cfRule type="cellIs" dxfId="89" priority="88" operator="greaterThan">
      <formula>0.674</formula>
    </cfRule>
    <cfRule type="cellIs" dxfId="88" priority="87" operator="lessThan">
      <formula>-0.674</formula>
    </cfRule>
  </conditionalFormatting>
  <conditionalFormatting sqref="AJ6">
    <cfRule type="cellIs" dxfId="87" priority="85" operator="lessThan">
      <formula>-0.674</formula>
    </cfRule>
    <cfRule type="cellIs" dxfId="86" priority="86" operator="greaterThan">
      <formula>0.674</formula>
    </cfRule>
  </conditionalFormatting>
  <conditionalFormatting sqref="AJ9">
    <cfRule type="cellIs" dxfId="85" priority="80" operator="greaterThan">
      <formula>0.674</formula>
    </cfRule>
    <cfRule type="cellIs" dxfId="84" priority="79" operator="lessThan">
      <formula>-0.674</formula>
    </cfRule>
  </conditionalFormatting>
  <conditionalFormatting sqref="AJ12">
    <cfRule type="cellIs" dxfId="83" priority="84" operator="greaterThan">
      <formula>0.674</formula>
    </cfRule>
    <cfRule type="cellIs" dxfId="82" priority="83" operator="lessThan">
      <formula>-0.674</formula>
    </cfRule>
  </conditionalFormatting>
  <conditionalFormatting sqref="AJ15">
    <cfRule type="cellIs" dxfId="81" priority="78" operator="greaterThan">
      <formula>0.674</formula>
    </cfRule>
    <cfRule type="cellIs" dxfId="80" priority="77" operator="lessThan">
      <formula>-0.674</formula>
    </cfRule>
  </conditionalFormatting>
  <conditionalFormatting sqref="AJ18">
    <cfRule type="cellIs" dxfId="79" priority="82" operator="greaterThan">
      <formula>0.674</formula>
    </cfRule>
    <cfRule type="cellIs" dxfId="78" priority="81" operator="lessThan">
      <formula>-0.674</formula>
    </cfRule>
  </conditionalFormatting>
  <conditionalFormatting sqref="AJ21">
    <cfRule type="cellIs" dxfId="77" priority="76" operator="greaterThan">
      <formula>0.674</formula>
    </cfRule>
    <cfRule type="cellIs" dxfId="76" priority="75" operator="lessThan">
      <formula>-0.674</formula>
    </cfRule>
  </conditionalFormatting>
  <conditionalFormatting sqref="AJ24">
    <cfRule type="cellIs" dxfId="75" priority="73" operator="lessThan">
      <formula>-0.674</formula>
    </cfRule>
    <cfRule type="cellIs" dxfId="74" priority="74" operator="greaterThan">
      <formula>0.674</formula>
    </cfRule>
  </conditionalFormatting>
  <conditionalFormatting sqref="AJ27">
    <cfRule type="cellIs" dxfId="73" priority="72" operator="greaterThan">
      <formula>0.674</formula>
    </cfRule>
    <cfRule type="cellIs" dxfId="72" priority="71" operator="lessThan">
      <formula>-0.674</formula>
    </cfRule>
  </conditionalFormatting>
  <conditionalFormatting sqref="AJ30">
    <cfRule type="cellIs" dxfId="71" priority="70" operator="greaterThan">
      <formula>0.674</formula>
    </cfRule>
    <cfRule type="cellIs" dxfId="70" priority="69" operator="lessThan">
      <formula>-0.674</formula>
    </cfRule>
  </conditionalFormatting>
  <conditionalFormatting sqref="AJ33">
    <cfRule type="cellIs" dxfId="69" priority="68" operator="greaterThan">
      <formula>0.674</formula>
    </cfRule>
    <cfRule type="cellIs" dxfId="68" priority="67" operator="lessThan">
      <formula>-0.674</formula>
    </cfRule>
  </conditionalFormatting>
  <conditionalFormatting sqref="AJ36">
    <cfRule type="cellIs" dxfId="67" priority="66" operator="greaterThan">
      <formula>0.674</formula>
    </cfRule>
    <cfRule type="cellIs" dxfId="66" priority="65" operator="lessThan">
      <formula>-0.674</formula>
    </cfRule>
  </conditionalFormatting>
  <conditionalFormatting sqref="AJ39">
    <cfRule type="cellIs" dxfId="65" priority="64" operator="greaterThan">
      <formula>0.674</formula>
    </cfRule>
    <cfRule type="cellIs" dxfId="64" priority="63" operator="lessThan">
      <formula>-0.674</formula>
    </cfRule>
  </conditionalFormatting>
  <conditionalFormatting sqref="AJ42">
    <cfRule type="cellIs" dxfId="63" priority="62" operator="greaterThan">
      <formula>0.674</formula>
    </cfRule>
    <cfRule type="cellIs" dxfId="62" priority="61" operator="lessThan">
      <formula>-0.674</formula>
    </cfRule>
  </conditionalFormatting>
  <conditionalFormatting sqref="AJ45">
    <cfRule type="cellIs" dxfId="61" priority="60" operator="greaterThan">
      <formula>0.674</formula>
    </cfRule>
    <cfRule type="cellIs" dxfId="60" priority="59" operator="lessThan">
      <formula>-0.674</formula>
    </cfRule>
  </conditionalFormatting>
  <conditionalFormatting sqref="AJ48">
    <cfRule type="cellIs" dxfId="59" priority="58" operator="greaterThan">
      <formula>0.674</formula>
    </cfRule>
    <cfRule type="cellIs" dxfId="58" priority="57" operator="lessThan">
      <formula>-0.674</formula>
    </cfRule>
  </conditionalFormatting>
  <conditionalFormatting sqref="AJ51">
    <cfRule type="cellIs" dxfId="57" priority="56" operator="greaterThan">
      <formula>0.674</formula>
    </cfRule>
    <cfRule type="cellIs" dxfId="56" priority="55" operator="lessThan">
      <formula>-0.674</formula>
    </cfRule>
  </conditionalFormatting>
  <conditionalFormatting sqref="AJ54">
    <cfRule type="cellIs" dxfId="55" priority="54" operator="greaterThan">
      <formula>0.674</formula>
    </cfRule>
    <cfRule type="cellIs" dxfId="54" priority="53" operator="lessThan">
      <formula>-0.674</formula>
    </cfRule>
  </conditionalFormatting>
  <conditionalFormatting sqref="AJ57">
    <cfRule type="cellIs" dxfId="53" priority="52" operator="greaterThan">
      <formula>0.674</formula>
    </cfRule>
    <cfRule type="cellIs" dxfId="52" priority="51" operator="lessThan">
      <formula>-0.674</formula>
    </cfRule>
  </conditionalFormatting>
  <conditionalFormatting sqref="AJ60">
    <cfRule type="cellIs" dxfId="51" priority="50" operator="greaterThan">
      <formula>0.674</formula>
    </cfRule>
    <cfRule type="cellIs" dxfId="50" priority="49" operator="lessThan">
      <formula>-0.674</formula>
    </cfRule>
  </conditionalFormatting>
  <conditionalFormatting sqref="AJ63">
    <cfRule type="cellIs" dxfId="49" priority="48" operator="greaterThan">
      <formula>0.674</formula>
    </cfRule>
    <cfRule type="cellIs" dxfId="48" priority="47" operator="lessThan">
      <formula>-0.674</formula>
    </cfRule>
  </conditionalFormatting>
  <conditionalFormatting sqref="AJ71">
    <cfRule type="cellIs" dxfId="47" priority="45" operator="lessThan">
      <formula>-0.674</formula>
    </cfRule>
    <cfRule type="cellIs" dxfId="46" priority="46" operator="greaterThan">
      <formula>0.674</formula>
    </cfRule>
  </conditionalFormatting>
  <conditionalFormatting sqref="AJ74">
    <cfRule type="cellIs" dxfId="45" priority="44" operator="greaterThan">
      <formula>0.674</formula>
    </cfRule>
    <cfRule type="cellIs" dxfId="44" priority="43" operator="lessThan">
      <formula>-0.674</formula>
    </cfRule>
  </conditionalFormatting>
  <conditionalFormatting sqref="AJ76">
    <cfRule type="cellIs" dxfId="43" priority="42" operator="greaterThan">
      <formula>0.674</formula>
    </cfRule>
    <cfRule type="cellIs" dxfId="42" priority="41" operator="lessThan">
      <formula>-0.674</formula>
    </cfRule>
  </conditionalFormatting>
  <conditionalFormatting sqref="AJ78">
    <cfRule type="cellIs" dxfId="41" priority="40" operator="greaterThan">
      <formula>0.674</formula>
    </cfRule>
    <cfRule type="cellIs" dxfId="40" priority="39" operator="lessThan">
      <formula>-0.674</formula>
    </cfRule>
  </conditionalFormatting>
  <conditionalFormatting sqref="AJ81">
    <cfRule type="cellIs" dxfId="39" priority="38" operator="greaterThan">
      <formula>0.674</formula>
    </cfRule>
    <cfRule type="cellIs" dxfId="38" priority="37" operator="lessThan">
      <formula>-0.674</formula>
    </cfRule>
  </conditionalFormatting>
  <conditionalFormatting sqref="AJ83">
    <cfRule type="cellIs" dxfId="37" priority="36" operator="greaterThan">
      <formula>0.674</formula>
    </cfRule>
    <cfRule type="cellIs" dxfId="36" priority="35" operator="lessThan">
      <formula>-0.674</formula>
    </cfRule>
  </conditionalFormatting>
  <conditionalFormatting sqref="AJ85">
    <cfRule type="cellIs" dxfId="35" priority="34" operator="greaterThan">
      <formula>0.674</formula>
    </cfRule>
    <cfRule type="cellIs" dxfId="34" priority="33" operator="lessThan">
      <formula>-0.674</formula>
    </cfRule>
  </conditionalFormatting>
  <conditionalFormatting sqref="AJ90">
    <cfRule type="cellIs" dxfId="33" priority="32" operator="greaterThan">
      <formula>0.674</formula>
    </cfRule>
    <cfRule type="cellIs" dxfId="32" priority="31" operator="lessThan">
      <formula>-0.674</formula>
    </cfRule>
  </conditionalFormatting>
  <conditionalFormatting sqref="AJ93">
    <cfRule type="cellIs" dxfId="31" priority="30" operator="greaterThan">
      <formula>0.674</formula>
    </cfRule>
    <cfRule type="cellIs" dxfId="30" priority="29" operator="lessThan">
      <formula>-0.674</formula>
    </cfRule>
  </conditionalFormatting>
  <conditionalFormatting sqref="AJ96">
    <cfRule type="cellIs" dxfId="29" priority="28" operator="greaterThan">
      <formula>0.674</formula>
    </cfRule>
    <cfRule type="cellIs" dxfId="28" priority="27" operator="lessThan">
      <formula>-0.674</formula>
    </cfRule>
  </conditionalFormatting>
  <conditionalFormatting sqref="AJ99">
    <cfRule type="cellIs" dxfId="27" priority="26" operator="greaterThan">
      <formula>0.674</formula>
    </cfRule>
    <cfRule type="cellIs" dxfId="26" priority="25" operator="lessThan">
      <formula>-0.674</formula>
    </cfRule>
  </conditionalFormatting>
  <conditionalFormatting sqref="AJ102">
    <cfRule type="cellIs" dxfId="25" priority="24" operator="greaterThan">
      <formula>0.674</formula>
    </cfRule>
    <cfRule type="cellIs" dxfId="24" priority="23" operator="lessThan">
      <formula>-0.674</formula>
    </cfRule>
  </conditionalFormatting>
  <conditionalFormatting sqref="AJ105">
    <cfRule type="cellIs" dxfId="23" priority="22" operator="greaterThan">
      <formula>0.674</formula>
    </cfRule>
    <cfRule type="cellIs" dxfId="22" priority="21" operator="lessThan">
      <formula>-0.674</formula>
    </cfRule>
  </conditionalFormatting>
  <conditionalFormatting sqref="AJ108">
    <cfRule type="cellIs" dxfId="21" priority="20" operator="greaterThan">
      <formula>0.674</formula>
    </cfRule>
    <cfRule type="cellIs" dxfId="20" priority="19" operator="lessThan">
      <formula>-0.674</formula>
    </cfRule>
  </conditionalFormatting>
  <conditionalFormatting sqref="AJ111">
    <cfRule type="cellIs" dxfId="19" priority="18" operator="greaterThan">
      <formula>0.674</formula>
    </cfRule>
    <cfRule type="cellIs" dxfId="18" priority="17" operator="lessThan">
      <formula>-0.674</formula>
    </cfRule>
  </conditionalFormatting>
  <conditionalFormatting sqref="AJ114">
    <cfRule type="cellIs" dxfId="17" priority="16" operator="greaterThan">
      <formula>0.674</formula>
    </cfRule>
    <cfRule type="cellIs" dxfId="16" priority="15" operator="lessThan">
      <formula>-0.674</formula>
    </cfRule>
  </conditionalFormatting>
  <conditionalFormatting sqref="AJ117">
    <cfRule type="cellIs" dxfId="15" priority="14" operator="greaterThan">
      <formula>0.674</formula>
    </cfRule>
    <cfRule type="cellIs" dxfId="14" priority="13" operator="lessThan">
      <formula>-0.674</formula>
    </cfRule>
  </conditionalFormatting>
  <conditionalFormatting sqref="AJ120">
    <cfRule type="cellIs" dxfId="13" priority="12" operator="greaterThan">
      <formula>0.674</formula>
    </cfRule>
    <cfRule type="cellIs" dxfId="12" priority="11" operator="lessThan">
      <formula>-0.674</formula>
    </cfRule>
  </conditionalFormatting>
  <conditionalFormatting sqref="AJ123">
    <cfRule type="cellIs" dxfId="11" priority="10" operator="greaterThan">
      <formula>0.674</formula>
    </cfRule>
    <cfRule type="cellIs" dxfId="10" priority="9" operator="lessThan">
      <formula>-0.674</formula>
    </cfRule>
  </conditionalFormatting>
  <conditionalFormatting sqref="AJ126">
    <cfRule type="cellIs" dxfId="9" priority="8" operator="greaterThan">
      <formula>0.674</formula>
    </cfRule>
    <cfRule type="cellIs" dxfId="8" priority="7" operator="lessThan">
      <formula>-0.674</formula>
    </cfRule>
  </conditionalFormatting>
  <conditionalFormatting sqref="AJ129">
    <cfRule type="cellIs" dxfId="7" priority="5" operator="lessThan">
      <formula>-0.674</formula>
    </cfRule>
    <cfRule type="cellIs" dxfId="6" priority="6" operator="greaterThan">
      <formula>0.674</formula>
    </cfRule>
  </conditionalFormatting>
  <conditionalFormatting sqref="AJ132">
    <cfRule type="cellIs" dxfId="5" priority="4" operator="greaterThan">
      <formula>0.674</formula>
    </cfRule>
    <cfRule type="cellIs" dxfId="4" priority="3" operator="lessThan">
      <formula>-0.674</formula>
    </cfRule>
  </conditionalFormatting>
  <conditionalFormatting sqref="AJ135">
    <cfRule type="cellIs" dxfId="3" priority="1" operator="lessThan">
      <formula>-0.674</formula>
    </cfRule>
    <cfRule type="cellIs" dxfId="2" priority="2" operator="greaterThan">
      <formula>0.674</formula>
    </cfRule>
  </conditionalFormatting>
  <pageMargins left="0.75" right="0.75" top="1" bottom="1" header="0.5" footer="0.5"/>
  <pageSetup orientation="portrait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U469"/>
  <sheetViews>
    <sheetView tabSelected="1" zoomScale="110" zoomScaleNormal="110" workbookViewId="0">
      <pane ySplit="1" topLeftCell="A2" activePane="bottomLeft" state="frozen"/>
      <selection pane="bottomLeft" activeCell="A2" sqref="A2"/>
    </sheetView>
  </sheetViews>
  <sheetFormatPr defaultColWidth="9.09765625" defaultRowHeight="11.5" x14ac:dyDescent="0.25"/>
  <sheetData>
    <row r="1" spans="1:16" ht="13" x14ac:dyDescent="0.3">
      <c r="A1" s="4" t="s">
        <v>172</v>
      </c>
    </row>
    <row r="2" spans="1:16" ht="13" x14ac:dyDescent="0.3">
      <c r="A2" s="5" t="s">
        <v>82</v>
      </c>
      <c r="P2" s="87" t="s">
        <v>87</v>
      </c>
    </row>
    <row r="3" spans="1:16" ht="13" x14ac:dyDescent="0.3">
      <c r="A3" s="5" t="s">
        <v>111</v>
      </c>
      <c r="P3" s="88" t="s">
        <v>104</v>
      </c>
    </row>
    <row r="4" spans="1:16" ht="13" x14ac:dyDescent="0.3">
      <c r="A4" s="5" t="s">
        <v>112</v>
      </c>
      <c r="P4" s="88" t="s">
        <v>105</v>
      </c>
    </row>
    <row r="5" spans="1:16" ht="13" x14ac:dyDescent="0.25">
      <c r="A5" s="6" t="s">
        <v>83</v>
      </c>
    </row>
    <row r="6" spans="1:16" ht="12" x14ac:dyDescent="0.3">
      <c r="P6" s="88" t="s">
        <v>114</v>
      </c>
    </row>
    <row r="39" spans="16:16" x14ac:dyDescent="0.25">
      <c r="P39" s="1"/>
    </row>
    <row r="40" spans="16:16" x14ac:dyDescent="0.25">
      <c r="P40" s="1"/>
    </row>
    <row r="41" spans="16:16" x14ac:dyDescent="0.25">
      <c r="P41" s="1"/>
    </row>
    <row r="71" spans="16:16" x14ac:dyDescent="0.25">
      <c r="P71" s="1"/>
    </row>
    <row r="97" spans="16:16" x14ac:dyDescent="0.25">
      <c r="P97" s="3"/>
    </row>
    <row r="115" spans="16:16" x14ac:dyDescent="0.25">
      <c r="P115" s="1"/>
    </row>
    <row r="132" spans="16:16" x14ac:dyDescent="0.25">
      <c r="P132" s="1"/>
    </row>
    <row r="133" spans="16:16" x14ac:dyDescent="0.25">
      <c r="P133" s="1"/>
    </row>
    <row r="134" spans="16:16" x14ac:dyDescent="0.25">
      <c r="P134" s="1"/>
    </row>
    <row r="135" spans="16:16" x14ac:dyDescent="0.25">
      <c r="P135" s="1"/>
    </row>
    <row r="149" spans="16:16" ht="12" x14ac:dyDescent="0.3">
      <c r="P149" s="2"/>
    </row>
    <row r="210" spans="16:16" x14ac:dyDescent="0.25">
      <c r="P210" s="1"/>
    </row>
    <row r="218" spans="16:16" x14ac:dyDescent="0.25">
      <c r="P218" s="3"/>
    </row>
    <row r="225" spans="16:16" x14ac:dyDescent="0.25">
      <c r="P225" s="1"/>
    </row>
    <row r="242" spans="16:16" x14ac:dyDescent="0.25">
      <c r="P242" s="1"/>
    </row>
    <row r="276" spans="1:16" x14ac:dyDescent="0.25">
      <c r="P276" s="1"/>
    </row>
    <row r="278" spans="1:16" x14ac:dyDescent="0.25">
      <c r="A278" s="1"/>
    </row>
    <row r="326" spans="1:21" x14ac:dyDescent="0.25">
      <c r="A326" s="7" t="s">
        <v>101</v>
      </c>
    </row>
    <row r="328" spans="1:21" x14ac:dyDescent="0.25">
      <c r="Q328" s="158" t="s">
        <v>159</v>
      </c>
    </row>
    <row r="329" spans="1:21" x14ac:dyDescent="0.25">
      <c r="Q329" s="157" t="s">
        <v>168</v>
      </c>
    </row>
    <row r="330" spans="1:21" x14ac:dyDescent="0.25">
      <c r="Q330" s="157" t="s">
        <v>169</v>
      </c>
    </row>
    <row r="332" spans="1:21" x14ac:dyDescent="0.25">
      <c r="S332" s="159" t="s">
        <v>160</v>
      </c>
      <c r="T332" s="159" t="s">
        <v>170</v>
      </c>
      <c r="U332" s="159" t="s">
        <v>171</v>
      </c>
    </row>
    <row r="334" spans="1:21" x14ac:dyDescent="0.25">
      <c r="Q334" s="157" t="s">
        <v>164</v>
      </c>
      <c r="S334" s="160">
        <f>(reproductie!$AI71-AVERAGE(reproductie!$Y71:$AH71))/STDEV(reproductie!$Y71:$AH71)</f>
        <v>0.11439224322354985</v>
      </c>
      <c r="T334" s="160">
        <f>('overleving ad'!$AH71-AVERAGE('overleving ad'!$X71:$AG71))/STDEV('overleving ad'!$X71:$AG71)</f>
        <v>-1.5327778894414095</v>
      </c>
      <c r="U334" s="160">
        <f>('overleving juv'!$AH71-AVERAGE('overleving juv'!$X71:$AG71))/STDEV('overleving juv'!$X71:$AG71)</f>
        <v>-0.65700900602331724</v>
      </c>
    </row>
    <row r="335" spans="1:21" x14ac:dyDescent="0.25">
      <c r="S335" s="160"/>
      <c r="T335" s="160"/>
      <c r="U335" s="160"/>
    </row>
    <row r="336" spans="1:21" x14ac:dyDescent="0.25">
      <c r="Q336" s="157" t="s">
        <v>161</v>
      </c>
      <c r="S336" s="160">
        <f>(reproductie!$AI74-AVERAGE(reproductie!$Y74:$AH74))/STDEV(reproductie!$Y74:$AH74)</f>
        <v>0.64024196521824139</v>
      </c>
      <c r="T336" s="160">
        <f>('overleving ad'!$AH74-AVERAGE('overleving ad'!$X74:$AG74))/STDEV('overleving ad'!$X74:$AG74)</f>
        <v>-1.214085786759493</v>
      </c>
      <c r="U336" s="160">
        <f>('overleving juv'!$AH74-AVERAGE('overleving juv'!$X74:$AG74))/STDEV('overleving juv'!$X74:$AG74)</f>
        <v>-2.7519055736760039</v>
      </c>
    </row>
    <row r="337" spans="17:21" x14ac:dyDescent="0.25">
      <c r="Q337" s="157" t="s">
        <v>162</v>
      </c>
      <c r="S337" s="160">
        <f>(reproductie!$AI76-AVERAGE(reproductie!$Y76:$AH76))/STDEV(reproductie!$Y76:$AH76)</f>
        <v>0.8879441874862275</v>
      </c>
      <c r="T337" s="160">
        <f>('overleving ad'!$AH76-AVERAGE('overleving ad'!$X76:$AG76))/STDEV('overleving ad'!$X76:$AG76)</f>
        <v>-0.50765083765717367</v>
      </c>
      <c r="U337" s="160">
        <f>('overleving juv'!$AH76-AVERAGE('overleving juv'!$X76:$AG76))/STDEV('overleving juv'!$X76:$AG76)</f>
        <v>0.54286702263821829</v>
      </c>
    </row>
    <row r="338" spans="17:21" x14ac:dyDescent="0.25">
      <c r="Q338" s="157" t="s">
        <v>163</v>
      </c>
      <c r="S338" s="160">
        <f>(reproductie!$AI78-AVERAGE(reproductie!$Y78:$AH78))/STDEV(reproductie!$Y78:$AH78)</f>
        <v>-8.8793337793544494E-2</v>
      </c>
      <c r="T338" s="160">
        <f>('overleving ad'!$AH78-AVERAGE('overleving ad'!$X78:$AG78))/STDEV('overleving ad'!$X78:$AG78)</f>
        <v>-1.4642713535125973</v>
      </c>
      <c r="U338" s="160">
        <f>('overleving juv'!$AH78-AVERAGE('overleving juv'!$X78:$AG78))/STDEV('overleving juv'!$X78:$AG78)</f>
        <v>-0.92691714071366671</v>
      </c>
    </row>
    <row r="339" spans="17:21" x14ac:dyDescent="0.25">
      <c r="S339" s="160"/>
      <c r="T339" s="160"/>
      <c r="U339" s="160"/>
    </row>
    <row r="340" spans="17:21" x14ac:dyDescent="0.25">
      <c r="Q340" s="157" t="s">
        <v>167</v>
      </c>
      <c r="S340" s="160">
        <f>(reproductie!$AI81-AVERAGE(reproductie!$Y81:$AH81))/STDEV(reproductie!$Y81:$AH81)</f>
        <v>0.46663677646408303</v>
      </c>
      <c r="T340" s="160">
        <f>('overleving ad'!$AH81-AVERAGE('overleving ad'!$X81:$AG81))/STDEV('overleving ad'!$X81:$AG81)</f>
        <v>-0.40140523452237614</v>
      </c>
      <c r="U340" s="160">
        <f>('overleving juv'!$AH81-AVERAGE('overleving juv'!$X81:$AG81))/STDEV('overleving juv'!$X81:$AG81)</f>
        <v>1.1445438562486272</v>
      </c>
    </row>
    <row r="341" spans="17:21" x14ac:dyDescent="0.25">
      <c r="Q341" s="157" t="s">
        <v>166</v>
      </c>
      <c r="S341" s="160">
        <f>(reproductie!$AI83-AVERAGE(reproductie!$Y83:$AH83))/STDEV(reproductie!$Y83:$AH83)</f>
        <v>0.82275878776927514</v>
      </c>
      <c r="T341" s="160">
        <f>('overleving ad'!$AH83-AVERAGE('overleving ad'!$X83:$AG83))/STDEV('overleving ad'!$X83:$AG83)</f>
        <v>-1.5166137655226015</v>
      </c>
      <c r="U341" s="160">
        <f>('overleving juv'!$AH83-AVERAGE('overleving juv'!$X83:$AG83))/STDEV('overleving juv'!$X83:$AG83)</f>
        <v>-3.346977851928755</v>
      </c>
    </row>
    <row r="342" spans="17:21" x14ac:dyDescent="0.25">
      <c r="Q342" s="157" t="s">
        <v>165</v>
      </c>
      <c r="S342" s="160">
        <f>(reproductie!$AI85-AVERAGE(reproductie!$Y85:$AH85))/STDEV(reproductie!$Y85:$AH85)</f>
        <v>-5.7305269246152445E-2</v>
      </c>
      <c r="T342" s="160">
        <f>('overleving ad'!$AH85-AVERAGE('overleving ad'!$X85:$AG85))/STDEV('overleving ad'!$X85:$AG85)</f>
        <v>-2.0614857389349437</v>
      </c>
      <c r="U342" s="160">
        <f>('overleving juv'!$AH85-AVERAGE('overleving juv'!$X85:$AG85))/STDEV('overleving juv'!$X85:$AG85)</f>
        <v>-0.57332222340926198</v>
      </c>
    </row>
    <row r="375" spans="1:1" x14ac:dyDescent="0.25">
      <c r="A375" s="7"/>
    </row>
    <row r="426" ht="11.25" customHeight="1" x14ac:dyDescent="0.25"/>
    <row r="450" spans="16:16" x14ac:dyDescent="0.25">
      <c r="P450" s="1"/>
    </row>
    <row r="469" spans="16:16" x14ac:dyDescent="0.25">
      <c r="P469" s="1"/>
    </row>
  </sheetData>
  <phoneticPr fontId="4" type="noConversion"/>
  <conditionalFormatting sqref="S334:U342">
    <cfRule type="cellIs" dxfId="1" priority="1" operator="lessThan">
      <formula>-0.674</formula>
    </cfRule>
    <cfRule type="cellIs" dxfId="0" priority="2" operator="greaterThan">
      <formula>0.674</formula>
    </cfRule>
  </conditionalFormatting>
  <pageMargins left="0.75" right="0.75" top="1" bottom="1" header="0.5" footer="0.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4</vt:i4>
      </vt:variant>
    </vt:vector>
  </HeadingPairs>
  <TitlesOfParts>
    <vt:vector size="4" baseType="lpstr">
      <vt:lpstr>reproductie</vt:lpstr>
      <vt:lpstr>overleving ad</vt:lpstr>
      <vt:lpstr>overleving juv</vt:lpstr>
      <vt:lpstr>Figuren</vt:lpstr>
    </vt:vector>
  </TitlesOfParts>
  <Company>NIOO-KNAW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hanss</dc:creator>
  <cp:lastModifiedBy>Bernice Goffin</cp:lastModifiedBy>
  <cp:lastPrinted>2007-12-12T10:44:39Z</cp:lastPrinted>
  <dcterms:created xsi:type="dcterms:W3CDTF">2007-12-05T12:58:43Z</dcterms:created>
  <dcterms:modified xsi:type="dcterms:W3CDTF">2025-03-19T10:55:26Z</dcterms:modified>
</cp:coreProperties>
</file>